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sproducts-my.sharepoint.com/personal/glenn_tuffin_premcrete_com/Documents/Desktop/Ambassador/"/>
    </mc:Choice>
  </mc:AlternateContent>
  <xr:revisionPtr revIDLastSave="13" documentId="8_{4037993F-27A8-414F-81CD-62C211BBB816}" xr6:coauthVersionLast="47" xr6:coauthVersionMax="47" xr10:uidLastSave="{299C810C-A65E-44B7-BD40-F5908B5A0FDD}"/>
  <workbookProtection workbookAlgorithmName="SHA-512" workbookHashValue="7BJ10bvB5LrGD7PVmEGeqPIE3Mf9G+P217G04OGbQIscRUaYU0zNDYmMAC3rrQjLFzfLm0MhzaCvxpZxfEY2gQ==" workbookSaltValue="qRf7frINXtVo+qNqScmxtg==" workbookSpinCount="100000" lockStructure="1"/>
  <bookViews>
    <workbookView xWindow="-110" yWindow="-110" windowWidth="19420" windowHeight="10300" tabRatio="728" firstSheet="1" activeTab="1" xr2:uid="{1A4E1741-0A36-44F1-B632-D8E35FEEA716}"/>
  </bookViews>
  <sheets>
    <sheet name="Quote" sheetId="76" state="hidden" r:id="rId1"/>
    <sheet name="Configurator" sheetId="78" r:id="rId2"/>
    <sheet name="Optional Extras" sheetId="77" state="hidden" r:id="rId3"/>
    <sheet name="Doors" sheetId="7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Quote!#REF!</definedName>
    <definedName name="a">#REF!</definedName>
    <definedName name="Awning" localSheetId="0">#REF!</definedName>
    <definedName name="Awning">#REF!</definedName>
    <definedName name="b" localSheetId="0">'[1]130318'!#REF!</definedName>
    <definedName name="b">'[1]130318'!#REF!</definedName>
    <definedName name="Bifold">#REF!</definedName>
    <definedName name="bitch" localSheetId="0">#REF!</definedName>
    <definedName name="bitch">#REF!</definedName>
    <definedName name="Blinds">[2]Data!$A$6:$I$702</definedName>
    <definedName name="CalendarYear">[3]January!$AG$2</definedName>
    <definedName name="Cancel" localSheetId="0">#REF!</definedName>
    <definedName name="Cancel">#REF!</definedName>
    <definedName name="Chain" localSheetId="0">#REF!</definedName>
    <definedName name="Chain">#REF!</definedName>
    <definedName name="conc" localSheetId="0">'[1]130318'!#REF!</definedName>
    <definedName name="conc">'[1]130318'!#REF!</definedName>
    <definedName name="Cord" localSheetId="0">#REF!</definedName>
    <definedName name="Cord">#REF!</definedName>
    <definedName name="d" localSheetId="0">#REF!</definedName>
    <definedName name="d">#REF!</definedName>
    <definedName name="dims">#REF!</definedName>
    <definedName name="door">'Optional Extras'!$D$28:$M$42</definedName>
    <definedName name="doors">'Optional Extras'!$D$28:$H$55</definedName>
    <definedName name="Dropdown1" localSheetId="0">#REF!</definedName>
    <definedName name="Dropdown1">#REF!</definedName>
    <definedName name="e" localSheetId="0">'[1]130318'!#REF!</definedName>
    <definedName name="e">'[1]130318'!#REF!</definedName>
    <definedName name="f" localSheetId="0">'[1]130318'!#REF!</definedName>
    <definedName name="f">'[1]130318'!#REF!</definedName>
    <definedName name="g" localSheetId="0">'[1]130318'!#REF!</definedName>
    <definedName name="g">'[1]130318'!#REF!</definedName>
    <definedName name="h" localSheetId="0">'[1]130318'!#REF!</definedName>
    <definedName name="h">'[1]130318'!#REF!</definedName>
    <definedName name="Happy" localSheetId="0">#REF!</definedName>
    <definedName name="Happy">#REF!</definedName>
    <definedName name="HighlightActivities">'[4]Project 1 To Do List'!$G$6</definedName>
    <definedName name="KeyCustom1">[3]January!$S$16</definedName>
    <definedName name="KeyCustom1Label">[3]January!$T$16</definedName>
    <definedName name="KeyCustom2">[3]January!$W$16</definedName>
    <definedName name="KeyCustom2Label">[3]January!$X$16</definedName>
    <definedName name="KeyPersonal">[3]January!$K$16</definedName>
    <definedName name="KeyPersonalLabel">[3]January!$L$16</definedName>
    <definedName name="KeySick">[3]January!$O$16</definedName>
    <definedName name="KeySickLabel">[3]January!$P$16</definedName>
    <definedName name="KeyVacation">[3]January!$G$16</definedName>
    <definedName name="KeyVacationLabel">[3]January!$H$16</definedName>
    <definedName name="left">'[1]130318'!#REF!</definedName>
    <definedName name="Lists" localSheetId="0">#REF!</definedName>
    <definedName name="Lists">#REF!</definedName>
    <definedName name="lstToDoHighlights">'[4]Settings &amp; Calculations'!$E$5:$E$15</definedName>
    <definedName name="Mar" localSheetId="0">#REF!</definedName>
    <definedName name="Mar">#REF!</definedName>
    <definedName name="na" localSheetId="0">#REF!</definedName>
    <definedName name="na">#REF!</definedName>
    <definedName name="Op" localSheetId="0">#REF!</definedName>
    <definedName name="Op">#REF!</definedName>
    <definedName name="Operate" localSheetId="0">#REF!</definedName>
    <definedName name="Operate">#REF!</definedName>
    <definedName name="operation" localSheetId="0">#REF!</definedName>
    <definedName name="operation">#REF!</definedName>
    <definedName name="options">'Optional Extras'!$D:$G</definedName>
    <definedName name="_xlnm.Print_Area" localSheetId="0">Quote!$C$2:$F$83</definedName>
    <definedName name="Print_Area_Reset">OFFSET('[4]Project 1 To Do List'!$A:$H,0,0,COUNTA('[4]Project 1 To Do List'!$B:$B)+5)</definedName>
    <definedName name="Product" localSheetId="0">#REF!</definedName>
    <definedName name="Product">#REF!</definedName>
    <definedName name="Products" localSheetId="0">#REF!</definedName>
    <definedName name="Products">#REF!</definedName>
    <definedName name="QUOTE">[5]QUOTE!$I$56:$I$57</definedName>
    <definedName name="Recess">'[1]130318'!#REF!</definedName>
    <definedName name="size">'[1]130318'!#REF!</definedName>
    <definedName name="sliding">#REF!</definedName>
    <definedName name="SMACProducts" localSheetId="0">#REF!</definedName>
    <definedName name="SMACProducts">#REF!</definedName>
    <definedName name="spec" localSheetId="0">#REF!</definedName>
    <definedName name="spec">#REF!</definedName>
    <definedName name="StartDate">'[6]CASH FLOW'!$C$5</definedName>
    <definedName name="t" localSheetId="0">#REF!</definedName>
    <definedName name="t">#REF!</definedName>
    <definedName name="top">'[1]130318'!#REF!</definedName>
    <definedName name="u" localSheetId="0">#REF!</definedName>
    <definedName name="u">#REF!</definedName>
    <definedName name="valHEnd">'[4]Settings &amp; Calculations'!$C$19</definedName>
    <definedName name="valHStart">'[4]Settings &amp; Calculations'!$C$18</definedName>
    <definedName name="ValidDepts." localSheetId="0">#REF!</definedName>
    <definedName name="ValidDepts.">#REF!</definedName>
    <definedName name="Wand">'[7]Job Sheet'!$W$11:$W$18</definedName>
    <definedName name="yes" localSheetId="0">#REF!</definedName>
    <definedName name="y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7" l="1"/>
  <c r="H4" i="77"/>
  <c r="H5" i="77"/>
  <c r="H6" i="77"/>
  <c r="H7" i="77"/>
  <c r="G7" i="77" s="1"/>
  <c r="H8" i="77"/>
  <c r="H9" i="77"/>
  <c r="H10" i="77"/>
  <c r="H11" i="77"/>
  <c r="H12" i="77"/>
  <c r="H13" i="77"/>
  <c r="H14" i="77"/>
  <c r="H15" i="77"/>
  <c r="G15" i="77" s="1"/>
  <c r="H16" i="77"/>
  <c r="H17" i="77"/>
  <c r="G17" i="77"/>
  <c r="H18" i="77"/>
  <c r="H19" i="77"/>
  <c r="H20" i="77"/>
  <c r="H21" i="77"/>
  <c r="H22" i="77"/>
  <c r="H23" i="77"/>
  <c r="H24" i="77"/>
  <c r="H25" i="77"/>
  <c r="H26" i="77"/>
  <c r="H27" i="77"/>
  <c r="H43" i="77"/>
  <c r="H44" i="77"/>
  <c r="H45" i="77"/>
  <c r="H46" i="77"/>
  <c r="H47" i="77"/>
  <c r="H48" i="77"/>
  <c r="H49" i="77"/>
  <c r="H50" i="77"/>
  <c r="H51" i="77"/>
  <c r="H52" i="77"/>
  <c r="H53" i="77"/>
  <c r="H54" i="77"/>
  <c r="H55" i="77"/>
  <c r="H56" i="77"/>
  <c r="H57" i="77"/>
  <c r="G57" i="77"/>
  <c r="H58" i="77"/>
  <c r="G58" i="77" s="1"/>
  <c r="H59" i="77"/>
  <c r="H60" i="77"/>
  <c r="H61" i="77"/>
  <c r="H62" i="77"/>
  <c r="H63" i="77"/>
  <c r="H64" i="77"/>
  <c r="H65" i="77"/>
  <c r="H66" i="77"/>
  <c r="H67" i="77"/>
  <c r="H68" i="77"/>
  <c r="H69" i="77"/>
  <c r="H70" i="77"/>
  <c r="H71" i="77"/>
  <c r="H72" i="77"/>
  <c r="H73" i="77"/>
  <c r="H74" i="77"/>
  <c r="H75" i="77"/>
  <c r="H76" i="77"/>
  <c r="H77" i="77"/>
  <c r="H78" i="77"/>
  <c r="H79" i="77"/>
  <c r="H80" i="77"/>
  <c r="H81" i="77"/>
  <c r="H82" i="77"/>
  <c r="H83" i="77"/>
  <c r="H84" i="77"/>
  <c r="H85" i="77"/>
  <c r="H86" i="77"/>
  <c r="H87" i="77"/>
  <c r="H88" i="77"/>
  <c r="H89" i="77"/>
  <c r="H90" i="77"/>
  <c r="H91" i="77"/>
  <c r="H92" i="77"/>
  <c r="H93" i="77"/>
  <c r="H94" i="77"/>
  <c r="H95" i="77"/>
  <c r="H96" i="77"/>
  <c r="H97" i="77"/>
  <c r="H98" i="77"/>
  <c r="H99" i="77"/>
  <c r="H100" i="77"/>
  <c r="G100" i="77" s="1"/>
  <c r="H101" i="77"/>
  <c r="H102" i="77"/>
  <c r="H103" i="77"/>
  <c r="G103" i="77" s="1"/>
  <c r="H104" i="77"/>
  <c r="G104" i="77"/>
  <c r="H105" i="77"/>
  <c r="G105" i="77" s="1"/>
  <c r="H106" i="77"/>
  <c r="H107" i="77"/>
  <c r="H108" i="77"/>
  <c r="H109" i="77"/>
  <c r="H110" i="77"/>
  <c r="H111" i="77"/>
  <c r="H112" i="77"/>
  <c r="H113" i="77"/>
  <c r="H114" i="77"/>
  <c r="H115" i="77"/>
  <c r="H116" i="77"/>
  <c r="H117" i="77"/>
  <c r="H118" i="77"/>
  <c r="H119" i="77"/>
  <c r="H120" i="77"/>
  <c r="H121" i="77"/>
  <c r="H122" i="77"/>
  <c r="H123" i="77"/>
  <c r="H124" i="77"/>
  <c r="H125" i="77"/>
  <c r="H126" i="77"/>
  <c r="H127" i="77"/>
  <c r="H128" i="77"/>
  <c r="H129" i="77"/>
  <c r="H130" i="77"/>
  <c r="H131" i="77"/>
  <c r="H132" i="77"/>
  <c r="H133" i="77"/>
  <c r="H134" i="77"/>
  <c r="H135" i="77"/>
  <c r="H136" i="77"/>
  <c r="H137" i="77"/>
  <c r="G137" i="77" s="1"/>
  <c r="Q12" i="78" s="1"/>
  <c r="H138" i="77"/>
  <c r="G138" i="77" s="1"/>
  <c r="H139" i="77"/>
  <c r="H140" i="77"/>
  <c r="H141" i="77"/>
  <c r="H142" i="77"/>
  <c r="H143" i="77"/>
  <c r="H144" i="77"/>
  <c r="H145" i="77"/>
  <c r="G145" i="77"/>
  <c r="H146" i="77"/>
  <c r="H147" i="77"/>
  <c r="H148" i="77"/>
  <c r="H149" i="77"/>
  <c r="H150" i="77"/>
  <c r="H151" i="77"/>
  <c r="G151" i="77" s="1"/>
  <c r="H152" i="77"/>
  <c r="H153" i="77"/>
  <c r="H154" i="77"/>
  <c r="H155" i="77"/>
  <c r="H156" i="77"/>
  <c r="H157" i="77"/>
  <c r="H158" i="77"/>
  <c r="H159" i="77"/>
  <c r="G159" i="77" s="1"/>
  <c r="H160" i="77"/>
  <c r="G160" i="77"/>
  <c r="H161" i="77"/>
  <c r="H162" i="77"/>
  <c r="H163" i="77"/>
  <c r="H164" i="77"/>
  <c r="H165" i="77"/>
  <c r="H166" i="77"/>
  <c r="G166" i="77"/>
  <c r="H167" i="77"/>
  <c r="H168" i="77"/>
  <c r="H169" i="77"/>
  <c r="H170" i="77"/>
  <c r="H171" i="77"/>
  <c r="H172" i="77"/>
  <c r="H173" i="77"/>
  <c r="H174" i="77"/>
  <c r="H175" i="77"/>
  <c r="H176" i="77"/>
  <c r="H177" i="77"/>
  <c r="H178" i="77"/>
  <c r="H179" i="77"/>
  <c r="H180" i="77"/>
  <c r="H181" i="77"/>
  <c r="H182" i="77"/>
  <c r="H183" i="77"/>
  <c r="H184" i="77"/>
  <c r="H185" i="77"/>
  <c r="H186" i="77"/>
  <c r="H187" i="77"/>
  <c r="H188" i="77"/>
  <c r="H189" i="77"/>
  <c r="H190" i="77"/>
  <c r="H191" i="77"/>
  <c r="H192" i="77"/>
  <c r="H193" i="77"/>
  <c r="H194" i="77"/>
  <c r="H195" i="77"/>
  <c r="H196" i="77"/>
  <c r="H197" i="77"/>
  <c r="H198" i="77"/>
  <c r="H199" i="77"/>
  <c r="H200" i="77"/>
  <c r="H201" i="77"/>
  <c r="H202" i="77"/>
  <c r="H203" i="77"/>
  <c r="H204" i="77"/>
  <c r="H205" i="77"/>
  <c r="H206" i="77"/>
  <c r="H207" i="77"/>
  <c r="H208" i="77"/>
  <c r="H209" i="77"/>
  <c r="H210" i="77"/>
  <c r="H211" i="77"/>
  <c r="H212" i="77"/>
  <c r="H213" i="77"/>
  <c r="H214" i="77"/>
  <c r="H215" i="77"/>
  <c r="H216" i="77"/>
  <c r="H217" i="77"/>
  <c r="H218" i="77"/>
  <c r="H219" i="77"/>
  <c r="H220" i="77"/>
  <c r="H221" i="77"/>
  <c r="H222" i="77"/>
  <c r="H223" i="77"/>
  <c r="H224" i="77"/>
  <c r="H225" i="77"/>
  <c r="H226" i="77"/>
  <c r="H227" i="77"/>
  <c r="H228" i="77"/>
  <c r="H229" i="77"/>
  <c r="H230" i="77"/>
  <c r="H231" i="77"/>
  <c r="H232" i="77"/>
  <c r="H233" i="77"/>
  <c r="H234" i="77"/>
  <c r="H235" i="77"/>
  <c r="H236" i="77"/>
  <c r="H237" i="77"/>
  <c r="H238" i="77"/>
  <c r="H239" i="77"/>
  <c r="H240" i="77"/>
  <c r="H241" i="77"/>
  <c r="H242" i="77"/>
  <c r="H243" i="77"/>
  <c r="H244" i="77"/>
  <c r="H245" i="77"/>
  <c r="H246" i="77"/>
  <c r="H247" i="77"/>
  <c r="H248" i="77"/>
  <c r="H249" i="77"/>
  <c r="H250" i="77"/>
  <c r="H251" i="77"/>
  <c r="H252" i="77"/>
  <c r="H253" i="77"/>
  <c r="H254" i="77"/>
  <c r="H255" i="77"/>
  <c r="H256" i="77"/>
  <c r="H257" i="77"/>
  <c r="H258" i="77"/>
  <c r="H259" i="77"/>
  <c r="H29" i="77"/>
  <c r="I30" i="77" s="1"/>
  <c r="H30" i="77"/>
  <c r="M30" i="77"/>
  <c r="M31" i="77" s="1"/>
  <c r="M32" i="77" s="1"/>
  <c r="H31" i="77"/>
  <c r="H32" i="77"/>
  <c r="L33" i="77" s="1"/>
  <c r="H33" i="77"/>
  <c r="M33" i="77" s="1"/>
  <c r="H34" i="77"/>
  <c r="M34" i="77"/>
  <c r="H35" i="77"/>
  <c r="M35" i="77" s="1"/>
  <c r="M36" i="77" s="1"/>
  <c r="M37" i="77" s="1"/>
  <c r="M38" i="77" s="1"/>
  <c r="H36" i="77"/>
  <c r="I36" i="77" s="1"/>
  <c r="H37" i="77"/>
  <c r="H38" i="77"/>
  <c r="J38" i="77"/>
  <c r="J39" i="77" s="1"/>
  <c r="J40" i="77" s="1"/>
  <c r="H39" i="77"/>
  <c r="H40" i="77"/>
  <c r="M40" i="77" s="1"/>
  <c r="M41" i="77" s="1"/>
  <c r="M42" i="77" s="1"/>
  <c r="H41" i="77"/>
  <c r="G41" i="77" s="1"/>
  <c r="H42" i="77"/>
  <c r="H28" i="77"/>
  <c r="K28" i="77" s="1"/>
  <c r="H14" i="78" s="1"/>
  <c r="M28" i="77"/>
  <c r="J14" i="78" s="1"/>
  <c r="L35" i="77"/>
  <c r="L36" i="77"/>
  <c r="L31" i="77"/>
  <c r="L32" i="77" s="1"/>
  <c r="L28" i="77"/>
  <c r="I14" i="78" s="1"/>
  <c r="K33" i="77"/>
  <c r="K34" i="77"/>
  <c r="K35" i="77" s="1"/>
  <c r="K36" i="77" s="1"/>
  <c r="K37" i="77" s="1"/>
  <c r="I35" i="77"/>
  <c r="J9" i="79"/>
  <c r="P9" i="79"/>
  <c r="U10" i="79"/>
  <c r="J8" i="79"/>
  <c r="P8" i="79"/>
  <c r="U9" i="79"/>
  <c r="J7" i="79"/>
  <c r="P7" i="79"/>
  <c r="U8" i="79"/>
  <c r="J6" i="79"/>
  <c r="P6" i="79"/>
  <c r="F37" i="77"/>
  <c r="G37" i="77" s="1"/>
  <c r="F38" i="77"/>
  <c r="G38" i="77" s="1"/>
  <c r="F39" i="77"/>
  <c r="G39" i="77"/>
  <c r="F40" i="77"/>
  <c r="F41" i="77"/>
  <c r="F42" i="77"/>
  <c r="F36" i="77"/>
  <c r="F29" i="77"/>
  <c r="G29" i="77"/>
  <c r="U4" i="79"/>
  <c r="U22" i="79"/>
  <c r="R22" i="79"/>
  <c r="R19" i="79"/>
  <c r="O22" i="79"/>
  <c r="O23" i="79"/>
  <c r="O24" i="79"/>
  <c r="O25" i="79"/>
  <c r="O26" i="79"/>
  <c r="O27" i="79"/>
  <c r="O28" i="79"/>
  <c r="O29" i="79"/>
  <c r="O30" i="79"/>
  <c r="O21" i="79"/>
  <c r="U7" i="79"/>
  <c r="U6" i="79"/>
  <c r="U5" i="79"/>
  <c r="R6" i="79"/>
  <c r="R8" i="79"/>
  <c r="R9" i="79"/>
  <c r="R7" i="79"/>
  <c r="R4" i="79"/>
  <c r="R11" i="79"/>
  <c r="U16" i="79"/>
  <c r="U13" i="79"/>
  <c r="U14" i="79"/>
  <c r="U15" i="79"/>
  <c r="U17" i="79"/>
  <c r="U18" i="79"/>
  <c r="U19" i="79"/>
  <c r="U12" i="79"/>
  <c r="U11" i="79"/>
  <c r="R12" i="79"/>
  <c r="R13" i="79"/>
  <c r="R14" i="79"/>
  <c r="R15" i="79"/>
  <c r="R16" i="79"/>
  <c r="R17" i="79"/>
  <c r="R18" i="79"/>
  <c r="O4" i="79"/>
  <c r="P4" i="79"/>
  <c r="O5" i="79"/>
  <c r="P5" i="79"/>
  <c r="O6" i="79"/>
  <c r="O7" i="79"/>
  <c r="O8" i="79"/>
  <c r="O9" i="79"/>
  <c r="O10" i="79"/>
  <c r="P10" i="79"/>
  <c r="O11" i="79"/>
  <c r="P11" i="79"/>
  <c r="O12" i="79"/>
  <c r="P12" i="79"/>
  <c r="O13" i="79"/>
  <c r="P13" i="79"/>
  <c r="O14" i="79"/>
  <c r="P14" i="79"/>
  <c r="O15" i="79"/>
  <c r="P15" i="79"/>
  <c r="O16" i="79"/>
  <c r="P16" i="79"/>
  <c r="O17" i="79"/>
  <c r="P17" i="79"/>
  <c r="O18" i="79"/>
  <c r="P18" i="79"/>
  <c r="O19" i="79"/>
  <c r="P19" i="79"/>
  <c r="P3" i="79"/>
  <c r="O3" i="79"/>
  <c r="G167" i="77"/>
  <c r="E26" i="78"/>
  <c r="D26" i="78"/>
  <c r="E23" i="78"/>
  <c r="E24" i="78"/>
  <c r="E25" i="78"/>
  <c r="E22" i="78"/>
  <c r="D22" i="78"/>
  <c r="E18" i="78"/>
  <c r="E17" i="78"/>
  <c r="E16" i="78"/>
  <c r="D16" i="78"/>
  <c r="R12" i="78"/>
  <c r="F30" i="77"/>
  <c r="G30" i="77" s="1"/>
  <c r="F31" i="77"/>
  <c r="G31" i="77" s="1"/>
  <c r="F32" i="77"/>
  <c r="G32" i="77" s="1"/>
  <c r="F33" i="77"/>
  <c r="F34" i="77"/>
  <c r="F35" i="77"/>
  <c r="G35" i="77" s="1"/>
  <c r="F28" i="77"/>
  <c r="G28" i="77" s="1"/>
  <c r="D23" i="78"/>
  <c r="D24" i="78"/>
  <c r="D25" i="78"/>
  <c r="G101" i="77"/>
  <c r="G102" i="77"/>
  <c r="G150" i="77"/>
  <c r="G149" i="77"/>
  <c r="G56" i="77"/>
  <c r="G144" i="77"/>
  <c r="D18" i="78" s="1"/>
  <c r="O14" i="78"/>
  <c r="G139" i="77"/>
  <c r="G140" i="77"/>
  <c r="O11" i="78"/>
  <c r="N11" i="78"/>
  <c r="M11" i="78"/>
  <c r="G86" i="77"/>
  <c r="G85" i="77"/>
  <c r="D17" i="78"/>
  <c r="G16" i="77"/>
  <c r="G4" i="77"/>
  <c r="G5" i="77"/>
  <c r="G6" i="77"/>
  <c r="G3" i="77"/>
  <c r="D3" i="76"/>
  <c r="D2" i="76"/>
  <c r="D16" i="76" s="1"/>
  <c r="G16" i="76" s="1"/>
  <c r="I16" i="76" s="1"/>
  <c r="J16" i="76" s="1"/>
  <c r="M14" i="78"/>
  <c r="G90" i="76"/>
  <c r="I90" i="76"/>
  <c r="J90" i="76"/>
  <c r="G91" i="76"/>
  <c r="I91" i="76"/>
  <c r="J91" i="76"/>
  <c r="G89" i="76"/>
  <c r="I89" i="76"/>
  <c r="J89" i="76"/>
  <c r="G33" i="77"/>
  <c r="K38" i="77"/>
  <c r="I33" i="77"/>
  <c r="L34" i="77"/>
  <c r="J33" i="77"/>
  <c r="I34" i="77"/>
  <c r="G34" i="77"/>
  <c r="K30" i="77"/>
  <c r="J30" i="77"/>
  <c r="J31" i="77" s="1"/>
  <c r="J32" i="77" s="1"/>
  <c r="I28" i="77"/>
  <c r="J28" i="77"/>
  <c r="G14" i="78" s="1"/>
  <c r="G92" i="76"/>
  <c r="I92" i="76"/>
  <c r="J92" i="76"/>
  <c r="G88" i="76"/>
  <c r="I88" i="76"/>
  <c r="J88" i="76"/>
  <c r="G87" i="76"/>
  <c r="I87" i="76"/>
  <c r="J87" i="76"/>
  <c r="H54" i="76"/>
  <c r="H53" i="76"/>
  <c r="G35" i="76"/>
  <c r="I35" i="76"/>
  <c r="J35" i="76"/>
  <c r="G36" i="76"/>
  <c r="I36" i="76"/>
  <c r="J36" i="76"/>
  <c r="G37" i="76"/>
  <c r="I37" i="76"/>
  <c r="J37" i="76"/>
  <c r="G24" i="76"/>
  <c r="I24" i="76"/>
  <c r="J24" i="76"/>
  <c r="G27" i="76"/>
  <c r="I27" i="76"/>
  <c r="J27" i="76"/>
  <c r="G28" i="76"/>
  <c r="I28" i="76"/>
  <c r="J28" i="76"/>
  <c r="G30" i="76"/>
  <c r="I30" i="76"/>
  <c r="J30" i="76"/>
  <c r="G31" i="76"/>
  <c r="I31" i="76"/>
  <c r="J31" i="76"/>
  <c r="G32" i="76"/>
  <c r="I32" i="76"/>
  <c r="J32" i="76"/>
  <c r="G33" i="76"/>
  <c r="I33" i="76"/>
  <c r="J33" i="76"/>
  <c r="G34" i="76"/>
  <c r="I34" i="76"/>
  <c r="G38" i="76"/>
  <c r="I38" i="76"/>
  <c r="J38" i="76"/>
  <c r="G39" i="76"/>
  <c r="G40" i="76"/>
  <c r="I40" i="76"/>
  <c r="J40" i="76"/>
  <c r="G41" i="76"/>
  <c r="I41" i="76"/>
  <c r="J41" i="76"/>
  <c r="G42" i="76"/>
  <c r="I42" i="76"/>
  <c r="J42" i="76"/>
  <c r="G43" i="76"/>
  <c r="I43" i="76"/>
  <c r="J43" i="76"/>
  <c r="G44" i="76"/>
  <c r="I44" i="76"/>
  <c r="J44" i="76"/>
  <c r="G45" i="76"/>
  <c r="G46" i="76"/>
  <c r="I46" i="76"/>
  <c r="J46" i="76"/>
  <c r="G47" i="76"/>
  <c r="I47" i="76"/>
  <c r="J47" i="76"/>
  <c r="G48" i="76"/>
  <c r="I48" i="76"/>
  <c r="J48" i="76"/>
  <c r="G49" i="76"/>
  <c r="I49" i="76"/>
  <c r="J49" i="76"/>
  <c r="G50" i="76"/>
  <c r="I50" i="76"/>
  <c r="J50" i="76"/>
  <c r="G51" i="76"/>
  <c r="I51" i="76"/>
  <c r="J51" i="76"/>
  <c r="G52" i="76"/>
  <c r="I52" i="76"/>
  <c r="J52" i="76"/>
  <c r="G53" i="76"/>
  <c r="G54" i="76"/>
  <c r="G55" i="76"/>
  <c r="I55" i="76"/>
  <c r="J55" i="76"/>
  <c r="I62" i="76"/>
  <c r="G65" i="76"/>
  <c r="I65" i="76"/>
  <c r="G66" i="76"/>
  <c r="I66" i="76"/>
  <c r="G67" i="76"/>
  <c r="I67" i="76"/>
  <c r="G68" i="76"/>
  <c r="I68" i="76"/>
  <c r="G69" i="76"/>
  <c r="G70" i="76"/>
  <c r="I70" i="76"/>
  <c r="G71" i="76"/>
  <c r="I71" i="76"/>
  <c r="J71" i="76"/>
  <c r="G72" i="76"/>
  <c r="I72" i="76"/>
  <c r="J72" i="76"/>
  <c r="G73" i="76"/>
  <c r="I73" i="76"/>
  <c r="J73" i="76"/>
  <c r="G74" i="76"/>
  <c r="I74" i="76"/>
  <c r="J74" i="76"/>
  <c r="G75" i="76"/>
  <c r="I75" i="76"/>
  <c r="J75" i="76"/>
  <c r="G76" i="76"/>
  <c r="I76" i="76"/>
  <c r="J76" i="76"/>
  <c r="G77" i="76"/>
  <c r="I77" i="76"/>
  <c r="J77" i="76"/>
  <c r="G78" i="76"/>
  <c r="I78" i="76"/>
  <c r="J78" i="76"/>
  <c r="G79" i="76"/>
  <c r="I79" i="76"/>
  <c r="J79" i="76"/>
  <c r="G80" i="76"/>
  <c r="I80" i="76"/>
  <c r="J80" i="76"/>
  <c r="G81" i="76"/>
  <c r="I81" i="76"/>
  <c r="J81" i="76"/>
  <c r="G82" i="76"/>
  <c r="I82" i="76"/>
  <c r="J82" i="76"/>
  <c r="I69" i="76"/>
  <c r="J69" i="76"/>
  <c r="J70" i="76"/>
  <c r="I54" i="76"/>
  <c r="J54" i="76"/>
  <c r="J68" i="76"/>
  <c r="J66" i="76"/>
  <c r="J67" i="76"/>
  <c r="J65" i="76"/>
  <c r="J62" i="76"/>
  <c r="I53" i="76"/>
  <c r="J53" i="76"/>
  <c r="I39" i="76"/>
  <c r="J39" i="76"/>
  <c r="I45" i="76"/>
  <c r="J45" i="76"/>
  <c r="J34" i="76"/>
  <c r="K29" i="77" l="1"/>
  <c r="J41" i="77"/>
  <c r="I32" i="77"/>
  <c r="I31" i="77" s="1"/>
  <c r="J29" i="77"/>
  <c r="I29" i="77"/>
  <c r="G36" i="77"/>
  <c r="K40" i="77"/>
  <c r="K41" i="77" s="1"/>
  <c r="K42" i="77" s="1"/>
  <c r="M29" i="77"/>
  <c r="G42" i="77"/>
  <c r="J36" i="77"/>
  <c r="L29" i="77"/>
  <c r="L30" i="77" s="1"/>
  <c r="M39" i="77"/>
  <c r="F14" i="78"/>
  <c r="D14" i="78" a="1"/>
  <c r="D14" i="78" s="1"/>
  <c r="E14" i="78" s="1"/>
  <c r="G40" i="77"/>
  <c r="D85" i="76"/>
  <c r="O13" i="76" s="1"/>
  <c r="E11" i="78" s="1"/>
  <c r="P11" i="78"/>
  <c r="D13" i="78" s="1"/>
  <c r="D86" i="76"/>
  <c r="G86" i="76" s="1"/>
  <c r="I86" i="76" s="1"/>
  <c r="J86" i="76" s="1"/>
  <c r="D94" i="76"/>
  <c r="D57" i="76"/>
  <c r="G57" i="76" s="1"/>
  <c r="I57" i="76" s="1"/>
  <c r="J57" i="76" s="1"/>
  <c r="D97" i="76"/>
  <c r="D15" i="76" s="1"/>
  <c r="G15" i="76" s="1"/>
  <c r="I15" i="76" s="1"/>
  <c r="J15" i="76" s="1"/>
  <c r="D59" i="76"/>
  <c r="G59" i="76" s="1"/>
  <c r="I59" i="76" s="1"/>
  <c r="J59" i="76" s="1"/>
  <c r="D22" i="76"/>
  <c r="D10" i="78" s="1"/>
  <c r="D25" i="76"/>
  <c r="G25" i="76" s="1"/>
  <c r="I25" i="76" s="1"/>
  <c r="J25" i="76" s="1"/>
  <c r="D84" i="76"/>
  <c r="G84" i="76" s="1"/>
  <c r="I84" i="76" s="1"/>
  <c r="J84" i="76" s="1"/>
  <c r="D95" i="76"/>
  <c r="D12" i="76" s="1"/>
  <c r="G12" i="76" s="1"/>
  <c r="I12" i="76" s="1"/>
  <c r="J12" i="76" s="1"/>
  <c r="D34" i="78" l="1"/>
  <c r="D11" i="76"/>
  <c r="G11" i="76" s="1"/>
  <c r="I11" i="76" s="1"/>
  <c r="J11" i="76" s="1"/>
  <c r="E10" i="78"/>
  <c r="D11" i="78"/>
  <c r="G85" i="76"/>
  <c r="I85" i="76" s="1"/>
  <c r="J85" i="76" s="1"/>
  <c r="G22" i="76"/>
  <c r="I22" i="76" s="1"/>
  <c r="J22" i="76" s="1"/>
  <c r="D29" i="76"/>
  <c r="G29" i="76" s="1"/>
  <c r="I29" i="76" s="1"/>
  <c r="J29" i="76" s="1"/>
  <c r="D26" i="76"/>
  <c r="G26" i="76" s="1"/>
  <c r="I26" i="76" s="1"/>
  <c r="J26" i="76" s="1"/>
  <c r="D15" i="78"/>
  <c r="D60" i="76"/>
  <c r="G60" i="76" s="1"/>
  <c r="I60" i="76" s="1"/>
  <c r="J60" i="76" s="1"/>
  <c r="D13" i="76"/>
  <c r="G13" i="76" s="1"/>
  <c r="I13" i="76" s="1"/>
  <c r="J13" i="76" s="1"/>
  <c r="D58" i="76"/>
  <c r="G58" i="76" s="1"/>
  <c r="I58" i="76" s="1"/>
  <c r="J58" i="76" s="1"/>
  <c r="D10" i="76"/>
  <c r="G10" i="76" s="1"/>
  <c r="I10" i="76" s="1"/>
  <c r="J10" i="76" s="1"/>
  <c r="D14" i="76"/>
  <c r="G14" i="76" s="1"/>
  <c r="I14" i="76" s="1"/>
  <c r="J14" i="76" s="1"/>
  <c r="D56" i="76"/>
  <c r="G56" i="76" s="1"/>
  <c r="I56" i="76" s="1"/>
  <c r="J56" i="76" s="1"/>
  <c r="D96" i="76"/>
  <c r="E15" i="78"/>
  <c r="D83" i="76"/>
  <c r="G83" i="76" s="1"/>
  <c r="I83" i="76" s="1"/>
  <c r="J83" i="76" s="1"/>
  <c r="D61" i="76"/>
  <c r="G61" i="76" s="1"/>
  <c r="I61" i="76" s="1"/>
  <c r="J61" i="76" s="1"/>
  <c r="E21" i="78"/>
  <c r="E20" i="78"/>
  <c r="D21" i="78"/>
  <c r="D9" i="76"/>
  <c r="G9" i="76" s="1"/>
  <c r="I9" i="76" s="1"/>
  <c r="J9" i="76" s="1"/>
  <c r="D20" i="78"/>
  <c r="D23" i="76"/>
  <c r="G23" i="76" s="1"/>
  <c r="I23" i="76" s="1"/>
  <c r="J23" i="76" s="1"/>
  <c r="D63" i="76" l="1"/>
  <c r="G63" i="76" s="1"/>
  <c r="I63" i="76" s="1"/>
  <c r="J63" i="76" s="1"/>
  <c r="D19" i="78"/>
  <c r="D18" i="76"/>
  <c r="G18" i="76" s="1"/>
  <c r="I18" i="76" s="1"/>
  <c r="J18" i="76" s="1"/>
  <c r="E19" i="78"/>
  <c r="D64" i="76"/>
  <c r="G64" i="76" s="1"/>
  <c r="I64" i="76" s="1"/>
  <c r="J64" i="76" s="1"/>
  <c r="D20" i="76"/>
  <c r="G20" i="76" s="1"/>
  <c r="I20" i="76" s="1"/>
  <c r="J20" i="76" s="1"/>
  <c r="D19" i="76"/>
  <c r="G19" i="76" s="1"/>
  <c r="I19" i="76" s="1"/>
  <c r="J19" i="76" s="1"/>
  <c r="D21" i="76"/>
  <c r="G21" i="76" s="1"/>
  <c r="I21" i="76" s="1"/>
  <c r="J21" i="76" s="1"/>
  <c r="D17" i="76"/>
  <c r="O8" i="76"/>
  <c r="O9" i="76" s="1"/>
  <c r="D8" i="78" s="1"/>
  <c r="E8" i="78" l="1"/>
  <c r="G17" i="76"/>
  <c r="I17" i="76" s="1"/>
  <c r="O12" i="76"/>
  <c r="E9" i="78" l="1"/>
  <c r="D9" i="78"/>
  <c r="J17" i="76"/>
  <c r="J2" i="76" s="1"/>
  <c r="J3" i="76" s="1"/>
  <c r="I7" i="76"/>
  <c r="J5" i="76" l="1"/>
  <c r="I5" i="76" s="1"/>
  <c r="D28" i="78"/>
  <c r="D29" i="7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<sst xmlns="http://schemas.openxmlformats.org/spreadsheetml/2006/main" count="388" uniqueCount="217">
  <si>
    <t>Floor area</t>
  </si>
  <si>
    <t>sqm</t>
  </si>
  <si>
    <t>Roof area</t>
  </si>
  <si>
    <t>Ext wall area</t>
  </si>
  <si>
    <t>Wall height (m):</t>
  </si>
  <si>
    <t>Perimeter</t>
  </si>
  <si>
    <t>m</t>
  </si>
  <si>
    <t>UOM</t>
  </si>
  <si>
    <t>Qty</t>
  </si>
  <si>
    <t>ea</t>
  </si>
  <si>
    <t>Breather membrane</t>
  </si>
  <si>
    <t>Flashing</t>
  </si>
  <si>
    <t>Gutter</t>
  </si>
  <si>
    <t>Stop end</t>
  </si>
  <si>
    <t>Stop end outlet</t>
  </si>
  <si>
    <t>Union</t>
  </si>
  <si>
    <t>Gutter brackets</t>
  </si>
  <si>
    <t>Downpipe</t>
  </si>
  <si>
    <t>Downpipe brackets</t>
  </si>
  <si>
    <t>Bends</t>
  </si>
  <si>
    <t>Shoe</t>
  </si>
  <si>
    <t>Double sockets</t>
  </si>
  <si>
    <t>Ceiling fan</t>
  </si>
  <si>
    <t>PIR sensor</t>
  </si>
  <si>
    <t>Electric heater 1.5kW</t>
  </si>
  <si>
    <t>Plastic pipework</t>
  </si>
  <si>
    <t>Waste pipework</t>
  </si>
  <si>
    <t>WC</t>
  </si>
  <si>
    <t>Shower enclosure</t>
  </si>
  <si>
    <t>Shower tray</t>
  </si>
  <si>
    <t>Groundscrews</t>
  </si>
  <si>
    <t>Ridge height above eaves (m):</t>
  </si>
  <si>
    <t>Skylight</t>
  </si>
  <si>
    <t xml:space="preserve">Aircon unit </t>
  </si>
  <si>
    <t>Canopy projection (m):</t>
  </si>
  <si>
    <t>Water heater</t>
  </si>
  <si>
    <t>Pedestal basin</t>
  </si>
  <si>
    <t>Electric shower</t>
  </si>
  <si>
    <t>Taps &amp; waste</t>
  </si>
  <si>
    <t xml:space="preserve">Battens </t>
  </si>
  <si>
    <t>Skirting</t>
  </si>
  <si>
    <t>2.5m</t>
  </si>
  <si>
    <t>Upstand</t>
  </si>
  <si>
    <t>1. Shell</t>
  </si>
  <si>
    <t>External socket</t>
  </si>
  <si>
    <t>Soffit downlights</t>
  </si>
  <si>
    <t>8. Flooring</t>
  </si>
  <si>
    <t>10. Electrics</t>
  </si>
  <si>
    <t>11. Plumbing</t>
  </si>
  <si>
    <t>12. Foundations</t>
  </si>
  <si>
    <t>13. Decking</t>
  </si>
  <si>
    <t>2. External cladding</t>
  </si>
  <si>
    <t>Section</t>
  </si>
  <si>
    <t>Materials</t>
  </si>
  <si>
    <t>Floor panels</t>
  </si>
  <si>
    <t>Roof panels</t>
  </si>
  <si>
    <t>Clear treated softwood shiplap</t>
  </si>
  <si>
    <t>Thermowood</t>
  </si>
  <si>
    <t>Western red Cedar</t>
  </si>
  <si>
    <t>Millboard</t>
  </si>
  <si>
    <t>Ribbed composite</t>
  </si>
  <si>
    <t>3. Roofcover</t>
  </si>
  <si>
    <t>Corner flashings</t>
  </si>
  <si>
    <t>Roof flashings</t>
  </si>
  <si>
    <t>4. Doors</t>
  </si>
  <si>
    <t>External trims</t>
  </si>
  <si>
    <t>5. Windows</t>
  </si>
  <si>
    <t>UPVC fixed</t>
  </si>
  <si>
    <t>UPVC opening</t>
  </si>
  <si>
    <t>UPVC fanlight/fixed</t>
  </si>
  <si>
    <t>Aluminium opening</t>
  </si>
  <si>
    <t>Aluminium fixed</t>
  </si>
  <si>
    <t>Aluminium fanlight/fixed</t>
  </si>
  <si>
    <t>6. Ceiling</t>
  </si>
  <si>
    <t>7. Interior walls</t>
  </si>
  <si>
    <t>Melamine boards</t>
  </si>
  <si>
    <t>Slatwall</t>
  </si>
  <si>
    <t>Oak trims</t>
  </si>
  <si>
    <t>LVT boards</t>
  </si>
  <si>
    <t>9. Decorating</t>
  </si>
  <si>
    <t xml:space="preserve">Interior </t>
  </si>
  <si>
    <t>Exterior</t>
  </si>
  <si>
    <t>Basic package</t>
  </si>
  <si>
    <t>Oak beam façade</t>
  </si>
  <si>
    <t>Cladding support</t>
  </si>
  <si>
    <t>Timber frame</t>
  </si>
  <si>
    <t>Decking boards</t>
  </si>
  <si>
    <t>Fascia boards</t>
  </si>
  <si>
    <t>Cost</t>
  </si>
  <si>
    <t>SIPS wall kit</t>
  </si>
  <si>
    <t>Edge trim</t>
  </si>
  <si>
    <t>Profiled steel sheets to rear</t>
  </si>
  <si>
    <t>Price</t>
  </si>
  <si>
    <t>Inc VAT</t>
  </si>
  <si>
    <t>EGP</t>
  </si>
  <si>
    <t>Options</t>
  </si>
  <si>
    <t>Flush internal door</t>
  </si>
  <si>
    <t>Single steel door</t>
  </si>
  <si>
    <t>Double steel door</t>
  </si>
  <si>
    <t>Single UPVC door</t>
  </si>
  <si>
    <t>Double UPVC door</t>
  </si>
  <si>
    <t>Sliding UPVC door</t>
  </si>
  <si>
    <t>Single Aluminium door</t>
  </si>
  <si>
    <t>Double aluminium door</t>
  </si>
  <si>
    <t>Sliding aluminium door</t>
  </si>
  <si>
    <t>Bifold aluminium door 2.4m</t>
  </si>
  <si>
    <t>Bifold aluminium door 3.2m</t>
  </si>
  <si>
    <t>11mm OSB to back wall</t>
  </si>
  <si>
    <t>inc</t>
  </si>
  <si>
    <t>Uplights</t>
  </si>
  <si>
    <t>20. Manufacture</t>
  </si>
  <si>
    <t>MDs</t>
  </si>
  <si>
    <t>Labour</t>
  </si>
  <si>
    <t>21. Installation</t>
  </si>
  <si>
    <t>Delivery</t>
  </si>
  <si>
    <t>Erect shell</t>
  </si>
  <si>
    <t>Fenestration, cladding</t>
  </si>
  <si>
    <t>Interior surfaces</t>
  </si>
  <si>
    <t>Snagging</t>
  </si>
  <si>
    <t>Wall Cladding Options</t>
  </si>
  <si>
    <t>Decking Options</t>
  </si>
  <si>
    <t>Internal Wall Finish Options</t>
  </si>
  <si>
    <t>Heating Options</t>
  </si>
  <si>
    <t>Extra Window/Door Options</t>
  </si>
  <si>
    <t>Unit</t>
  </si>
  <si>
    <t>Width Options</t>
  </si>
  <si>
    <t>Depth Options</t>
  </si>
  <si>
    <t>Cladding Type</t>
  </si>
  <si>
    <t>Decking Type</t>
  </si>
  <si>
    <t>Composite</t>
  </si>
  <si>
    <t>Door Type</t>
  </si>
  <si>
    <t>French Doors</t>
  </si>
  <si>
    <t>Sliding Door</t>
  </si>
  <si>
    <t>Bi-Fold Door</t>
  </si>
  <si>
    <t>Door Construction</t>
  </si>
  <si>
    <t>uPVC</t>
  </si>
  <si>
    <t>Aluminium</t>
  </si>
  <si>
    <t>Internal Lighting</t>
  </si>
  <si>
    <t>No. Internal / External Sockets</t>
  </si>
  <si>
    <t>Recessed Halo Lighting</t>
  </si>
  <si>
    <t>Air-Conditioning</t>
  </si>
  <si>
    <t>Heating Type</t>
  </si>
  <si>
    <t>External Lighting</t>
  </si>
  <si>
    <t>Internal Wall Finishes</t>
  </si>
  <si>
    <t>Timber Slat Accoustic Panelling</t>
  </si>
  <si>
    <t>Plaster &amp; Decorated finish with 75mm bullnose skirting</t>
  </si>
  <si>
    <t>Internal Floor Finish</t>
  </si>
  <si>
    <t>Internal Floor Finish Options</t>
  </si>
  <si>
    <t>Engineered Oak</t>
  </si>
  <si>
    <t>Door Width (maximum width is 1 metre less than the width of the building)</t>
  </si>
  <si>
    <t>Door Widths</t>
  </si>
  <si>
    <t>Internal Ceiling Finish</t>
  </si>
  <si>
    <t>Internal Ceiling Finish Options</t>
  </si>
  <si>
    <t>Plastered &amp; Decorated</t>
  </si>
  <si>
    <t>White Plastisol Coated Metal sheet</t>
  </si>
  <si>
    <t>No. 1500mm x 300mm Lozenge Window</t>
  </si>
  <si>
    <t>Internal Wall Construction with 1 door</t>
  </si>
  <si>
    <t>max door width</t>
  </si>
  <si>
    <t>Wall light either side of the door</t>
  </si>
  <si>
    <t>Wall lights</t>
  </si>
  <si>
    <t>Single Pedestrian Door</t>
  </si>
  <si>
    <t>Total Price</t>
  </si>
  <si>
    <t>Soffit lights in porch with PIR sensor</t>
  </si>
  <si>
    <t>1.5kW Electric Heater</t>
  </si>
  <si>
    <t>Building Width (m):</t>
  </si>
  <si>
    <t>Building Depth (m):</t>
  </si>
  <si>
    <t>M2</t>
  </si>
  <si>
    <t>Single Pedestrian Door uPVC</t>
  </si>
  <si>
    <t>Single Pedestrian Door Aluminium</t>
  </si>
  <si>
    <t>Opening Lozenge Window uPVC</t>
  </si>
  <si>
    <t>Opening Lozenge Window Aluminium</t>
  </si>
  <si>
    <t>Opening Lozenge Window softwood</t>
  </si>
  <si>
    <t>Single Pedestrian Door softwood</t>
  </si>
  <si>
    <t>Timber Bi-Fold Check</t>
  </si>
  <si>
    <t>Timber Sliding Check</t>
  </si>
  <si>
    <t>uPVC Bi-Fold Check</t>
  </si>
  <si>
    <t>All Check</t>
  </si>
  <si>
    <t>Basic Aluminium Bi-Fold 2.3M</t>
  </si>
  <si>
    <t>Basic Sliding Door uPVC 2.3M</t>
  </si>
  <si>
    <t>Basic Timber French Door 1.8M with side glazing</t>
  </si>
  <si>
    <t>Timber Slats</t>
  </si>
  <si>
    <t>Metres over standard size</t>
  </si>
  <si>
    <t>Extra Window/Door</t>
  </si>
  <si>
    <t>Linear Metres Internal Wall Construction with 1 door</t>
  </si>
  <si>
    <t>M</t>
  </si>
  <si>
    <t>Cost Price</t>
  </si>
  <si>
    <t>Feature Façade</t>
  </si>
  <si>
    <t>Oak</t>
  </si>
  <si>
    <t>Metal Flashing</t>
  </si>
  <si>
    <t>with sidelight</t>
  </si>
  <si>
    <t>5 sections</t>
  </si>
  <si>
    <t>6 sections</t>
  </si>
  <si>
    <t>Bi-Fold</t>
  </si>
  <si>
    <t>3 sections</t>
  </si>
  <si>
    <t>£30 per 100mm increase in width</t>
  </si>
  <si>
    <t>£20 per 100mm increase in width</t>
  </si>
  <si>
    <t>Sliding</t>
  </si>
  <si>
    <t>French</t>
  </si>
  <si>
    <t>max size 3.6M</t>
  </si>
  <si>
    <t>max size 4.5M</t>
  </si>
  <si>
    <t>Width (metres)</t>
  </si>
  <si>
    <t>Depth (metres)</t>
  </si>
  <si>
    <t>Baseline Price</t>
  </si>
  <si>
    <t>The Salute Configurator</t>
  </si>
  <si>
    <t>Total Price (exc VAT)</t>
  </si>
  <si>
    <t>Ambassador Projects | The Old Mill | Sheardley Lane | Droxford | Hampshire | SO32 3QY</t>
  </si>
  <si>
    <t>www.ambassador-projects.com | sales@ambassador-projects.com | T: 0333 3449577</t>
  </si>
  <si>
    <t>No. Electrical Sockets</t>
  </si>
  <si>
    <t>Textured Melomine Sheet with joint trims</t>
  </si>
  <si>
    <t>Electric Underfloor Heating</t>
  </si>
  <si>
    <t>eA</t>
  </si>
  <si>
    <t>Low-level lights to side of building</t>
  </si>
  <si>
    <t>Track Lighting with feature spotlights</t>
  </si>
  <si>
    <t>T-Section Track with 3 spotlights</t>
  </si>
  <si>
    <t>Luxury Vinyl Tile</t>
  </si>
  <si>
    <t>Laminate Flooring</t>
  </si>
  <si>
    <t>Guide Price (inc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</si>
</sst>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Aptos"/>
      <family val="2"/>
    </font>
    <font>
      <b/>
      <i/>
      <u/>
      <sz val="36"/>
      <color theme="1"/>
      <name val="Aptos"/>
      <family val="2"/>
    </font>
    <font>
      <sz val="36"/>
      <color theme="1"/>
      <name val="Aptos"/>
      <family val="2"/>
    </font>
    <font>
      <sz val="20"/>
      <color theme="1"/>
      <name val="Aptos"/>
      <family val="2"/>
    </font>
    <font>
      <b/>
      <sz val="20"/>
      <color theme="1"/>
      <name val="Aptos"/>
      <family val="2"/>
    </font>
    <font>
      <sz val="20"/>
      <color theme="0"/>
      <name val="Aptos"/>
      <family val="2"/>
    </font>
    <font>
      <b/>
      <u/>
      <sz val="20"/>
      <color theme="1"/>
      <name val="Aptos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vertical="top"/>
    </xf>
    <xf numFmtId="43" fontId="2" fillId="0" borderId="0" xfId="1" applyFont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2" fillId="0" borderId="0" xfId="0" applyFont="1" applyAlignment="1">
      <alignment vertical="center"/>
    </xf>
    <xf numFmtId="43" fontId="2" fillId="5" borderId="0" xfId="1" applyFont="1" applyFill="1" applyBorder="1" applyAlignment="1">
      <alignment vertical="top"/>
    </xf>
    <xf numFmtId="43" fontId="2" fillId="5" borderId="5" xfId="1" applyFont="1" applyFill="1" applyBorder="1" applyAlignment="1">
      <alignment vertical="top"/>
    </xf>
    <xf numFmtId="43" fontId="2" fillId="5" borderId="8" xfId="1" applyFont="1" applyFill="1" applyBorder="1" applyAlignment="1">
      <alignment vertical="top"/>
    </xf>
    <xf numFmtId="0" fontId="2" fillId="5" borderId="1" xfId="1" applyNumberFormat="1" applyFont="1" applyFill="1" applyBorder="1" applyAlignment="1">
      <alignment vertical="top"/>
    </xf>
    <xf numFmtId="43" fontId="2" fillId="5" borderId="3" xfId="1" applyFont="1" applyFill="1" applyBorder="1" applyAlignment="1">
      <alignment vertical="top"/>
    </xf>
    <xf numFmtId="0" fontId="2" fillId="5" borderId="4" xfId="1" applyNumberFormat="1" applyFont="1" applyFill="1" applyBorder="1" applyAlignment="1">
      <alignment vertical="top"/>
    </xf>
    <xf numFmtId="0" fontId="2" fillId="5" borderId="7" xfId="1" applyNumberFormat="1" applyFont="1" applyFill="1" applyBorder="1" applyAlignment="1">
      <alignment vertical="top"/>
    </xf>
    <xf numFmtId="43" fontId="2" fillId="5" borderId="2" xfId="1" applyFont="1" applyFill="1" applyBorder="1" applyAlignment="1">
      <alignment vertical="top"/>
    </xf>
    <xf numFmtId="43" fontId="2" fillId="5" borderId="6" xfId="1" applyFont="1" applyFill="1" applyBorder="1" applyAlignment="1">
      <alignment vertical="top"/>
    </xf>
    <xf numFmtId="43" fontId="2" fillId="0" borderId="0" xfId="1" applyFont="1" applyFill="1" applyAlignment="1">
      <alignment vertical="top"/>
    </xf>
    <xf numFmtId="0" fontId="5" fillId="0" borderId="9" xfId="0" applyFont="1" applyBorder="1" applyAlignment="1">
      <alignment vertical="top"/>
    </xf>
    <xf numFmtId="0" fontId="2" fillId="0" borderId="0" xfId="1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1" applyNumberFormat="1" applyFont="1" applyFill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1" applyNumberFormat="1" applyFont="1" applyFill="1" applyBorder="1" applyAlignment="1">
      <alignment vertical="top"/>
    </xf>
    <xf numFmtId="0" fontId="3" fillId="0" borderId="4" xfId="1" applyNumberFormat="1" applyFont="1" applyFill="1" applyBorder="1" applyAlignment="1" applyProtection="1">
      <alignment vertical="top"/>
    </xf>
    <xf numFmtId="0" fontId="3" fillId="0" borderId="1" xfId="1" applyNumberFormat="1" applyFont="1" applyFill="1" applyBorder="1" applyAlignment="1" applyProtection="1">
      <alignment vertical="top"/>
    </xf>
    <xf numFmtId="0" fontId="2" fillId="0" borderId="4" xfId="1" applyNumberFormat="1" applyFont="1" applyFill="1" applyBorder="1" applyAlignment="1" applyProtection="1">
      <alignment vertical="top"/>
    </xf>
    <xf numFmtId="0" fontId="2" fillId="0" borderId="4" xfId="0" applyFont="1" applyBorder="1" applyAlignment="1">
      <alignment horizontal="left" vertical="top"/>
    </xf>
    <xf numFmtId="43" fontId="2" fillId="2" borderId="10" xfId="1" applyFont="1" applyFill="1" applyBorder="1" applyAlignment="1">
      <alignment vertical="top"/>
    </xf>
    <xf numFmtId="43" fontId="2" fillId="2" borderId="11" xfId="1" applyFont="1" applyFill="1" applyBorder="1" applyAlignment="1">
      <alignment vertical="top"/>
    </xf>
    <xf numFmtId="0" fontId="2" fillId="0" borderId="0" xfId="1" applyNumberFormat="1" applyFont="1" applyBorder="1" applyAlignment="1">
      <alignment vertical="top"/>
    </xf>
    <xf numFmtId="0" fontId="2" fillId="0" borderId="0" xfId="1" applyNumberFormat="1" applyFont="1" applyFill="1" applyAlignment="1">
      <alignment vertical="top"/>
    </xf>
    <xf numFmtId="0" fontId="2" fillId="0" borderId="2" xfId="1" applyNumberFormat="1" applyFont="1" applyBorder="1" applyAlignment="1">
      <alignment vertical="top"/>
    </xf>
    <xf numFmtId="2" fontId="4" fillId="4" borderId="9" xfId="0" applyNumberFormat="1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>
      <alignment vertical="top"/>
    </xf>
    <xf numFmtId="0" fontId="2" fillId="0" borderId="2" xfId="1" applyNumberFormat="1" applyFont="1" applyFill="1" applyBorder="1" applyAlignment="1">
      <alignment vertical="top"/>
    </xf>
    <xf numFmtId="0" fontId="3" fillId="6" borderId="4" xfId="1" applyNumberFormat="1" applyFont="1" applyFill="1" applyBorder="1" applyAlignment="1" applyProtection="1">
      <alignment vertical="top"/>
    </xf>
    <xf numFmtId="0" fontId="2" fillId="0" borderId="3" xfId="1" applyNumberFormat="1" applyFont="1" applyBorder="1" applyAlignment="1">
      <alignment vertical="top"/>
    </xf>
    <xf numFmtId="43" fontId="2" fillId="7" borderId="11" xfId="1" applyFont="1" applyFill="1" applyBorder="1" applyAlignment="1">
      <alignment vertical="top"/>
    </xf>
    <xf numFmtId="43" fontId="2" fillId="7" borderId="10" xfId="1" applyFont="1" applyFill="1" applyBorder="1" applyAlignment="1">
      <alignment vertical="top"/>
    </xf>
    <xf numFmtId="43" fontId="2" fillId="8" borderId="9" xfId="1" applyFont="1" applyFill="1" applyBorder="1" applyAlignment="1">
      <alignment vertical="top"/>
    </xf>
    <xf numFmtId="43" fontId="3" fillId="0" borderId="11" xfId="1" applyFont="1" applyFill="1" applyBorder="1" applyAlignment="1">
      <alignment vertical="top"/>
    </xf>
    <xf numFmtId="43" fontId="3" fillId="0" borderId="10" xfId="1" applyFont="1" applyFill="1" applyBorder="1" applyAlignment="1">
      <alignment vertical="top"/>
    </xf>
    <xf numFmtId="43" fontId="2" fillId="0" borderId="10" xfId="1" applyFont="1" applyFill="1" applyBorder="1" applyAlignment="1">
      <alignment vertical="top"/>
    </xf>
    <xf numFmtId="43" fontId="2" fillId="0" borderId="11" xfId="1" applyFont="1" applyFill="1" applyBorder="1" applyAlignment="1">
      <alignment vertical="top"/>
    </xf>
    <xf numFmtId="43" fontId="3" fillId="3" borderId="10" xfId="1" applyFont="1" applyFill="1" applyBorder="1" applyAlignment="1">
      <alignment horizontal="center" vertical="top"/>
    </xf>
    <xf numFmtId="43" fontId="2" fillId="3" borderId="10" xfId="1" applyFont="1" applyFill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3" borderId="10" xfId="0" applyFont="1" applyFill="1" applyBorder="1" applyAlignment="1">
      <alignment horizontal="center" vertical="top"/>
    </xf>
    <xf numFmtId="43" fontId="2" fillId="4" borderId="0" xfId="1" applyFont="1" applyFill="1" applyBorder="1" applyAlignment="1">
      <alignment vertical="top"/>
    </xf>
    <xf numFmtId="0" fontId="2" fillId="10" borderId="10" xfId="0" applyFont="1" applyFill="1" applyBorder="1" applyAlignment="1">
      <alignment horizontal="center" vertical="top"/>
    </xf>
    <xf numFmtId="43" fontId="2" fillId="10" borderId="11" xfId="1" applyFont="1" applyFill="1" applyBorder="1" applyAlignment="1">
      <alignment vertical="top"/>
    </xf>
    <xf numFmtId="43" fontId="2" fillId="10" borderId="10" xfId="1" applyFont="1" applyFill="1" applyBorder="1" applyAlignment="1">
      <alignment vertical="top"/>
    </xf>
    <xf numFmtId="0" fontId="2" fillId="10" borderId="1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164" fontId="2" fillId="10" borderId="2" xfId="1" applyNumberFormat="1" applyFont="1" applyFill="1" applyBorder="1" applyAlignment="1">
      <alignment vertical="center"/>
    </xf>
    <xf numFmtId="0" fontId="6" fillId="10" borderId="7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164" fontId="6" fillId="10" borderId="6" xfId="1" applyNumberFormat="1" applyFont="1" applyFill="1" applyBorder="1" applyAlignment="1">
      <alignment vertical="center"/>
    </xf>
    <xf numFmtId="164" fontId="2" fillId="9" borderId="14" xfId="1" applyNumberFormat="1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9" fontId="2" fillId="9" borderId="13" xfId="2" applyFont="1" applyFill="1" applyBorder="1" applyAlignment="1">
      <alignment vertical="top"/>
    </xf>
    <xf numFmtId="43" fontId="2" fillId="11" borderId="10" xfId="1" applyFont="1" applyFill="1" applyBorder="1" applyAlignment="1">
      <alignment vertical="top"/>
    </xf>
    <xf numFmtId="43" fontId="2" fillId="11" borderId="11" xfId="1" applyFont="1" applyFill="1" applyBorder="1" applyAlignment="1">
      <alignment vertical="top"/>
    </xf>
    <xf numFmtId="43" fontId="2" fillId="4" borderId="3" xfId="1" applyFont="1" applyFill="1" applyBorder="1" applyAlignment="1">
      <alignment vertical="top"/>
    </xf>
    <xf numFmtId="43" fontId="2" fillId="0" borderId="3" xfId="1" applyFont="1" applyFill="1" applyBorder="1" applyAlignment="1">
      <alignment vertical="top"/>
    </xf>
    <xf numFmtId="164" fontId="2" fillId="11" borderId="9" xfId="1" applyNumberFormat="1" applyFont="1" applyFill="1" applyBorder="1" applyAlignment="1">
      <alignment vertical="top"/>
    </xf>
    <xf numFmtId="43" fontId="2" fillId="2" borderId="10" xfId="1" applyFont="1" applyFill="1" applyBorder="1" applyAlignment="1">
      <alignment horizontal="left" vertical="top"/>
    </xf>
    <xf numFmtId="0" fontId="2" fillId="0" borderId="3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/>
    </xf>
    <xf numFmtId="0" fontId="3" fillId="0" borderId="10" xfId="1" applyNumberFormat="1" applyFont="1" applyFill="1" applyBorder="1" applyAlignment="1" applyProtection="1">
      <alignment vertical="top"/>
    </xf>
    <xf numFmtId="0" fontId="3" fillId="0" borderId="11" xfId="1" applyNumberFormat="1" applyFont="1" applyFill="1" applyBorder="1" applyAlignment="1" applyProtection="1">
      <alignment vertical="top"/>
    </xf>
    <xf numFmtId="0" fontId="2" fillId="0" borderId="1" xfId="1" applyNumberFormat="1" applyFont="1" applyFill="1" applyBorder="1" applyAlignment="1" applyProtection="1">
      <alignment vertical="top"/>
    </xf>
    <xf numFmtId="0" fontId="3" fillId="6" borderId="1" xfId="1" applyNumberFormat="1" applyFont="1" applyFill="1" applyBorder="1" applyAlignment="1" applyProtection="1">
      <alignment vertical="top"/>
    </xf>
    <xf numFmtId="43" fontId="2" fillId="2" borderId="0" xfId="1" applyFont="1" applyFill="1" applyBorder="1" applyAlignment="1">
      <alignment vertical="top"/>
    </xf>
    <xf numFmtId="43" fontId="2" fillId="2" borderId="3" xfId="1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14" borderId="4" xfId="0" applyFont="1" applyFill="1" applyBorder="1" applyAlignment="1">
      <alignment vertical="top"/>
    </xf>
    <xf numFmtId="0" fontId="3" fillId="14" borderId="4" xfId="1" applyNumberFormat="1" applyFont="1" applyFill="1" applyBorder="1" applyAlignment="1" applyProtection="1">
      <alignment vertical="top"/>
    </xf>
    <xf numFmtId="0" fontId="3" fillId="14" borderId="1" xfId="1" applyNumberFormat="1" applyFont="1" applyFill="1" applyBorder="1" applyAlignment="1" applyProtection="1">
      <alignment vertical="top"/>
    </xf>
    <xf numFmtId="0" fontId="3" fillId="14" borderId="7" xfId="1" applyNumberFormat="1" applyFont="1" applyFill="1" applyBorder="1" applyAlignment="1" applyProtection="1">
      <alignment vertical="top"/>
    </xf>
    <xf numFmtId="0" fontId="2" fillId="14" borderId="4" xfId="1" applyNumberFormat="1" applyFont="1" applyFill="1" applyBorder="1" applyAlignment="1" applyProtection="1">
      <alignment horizontal="left" vertical="top"/>
    </xf>
    <xf numFmtId="0" fontId="2" fillId="14" borderId="1" xfId="0" applyFont="1" applyFill="1" applyBorder="1" applyAlignment="1">
      <alignment vertical="top"/>
    </xf>
    <xf numFmtId="0" fontId="2" fillId="14" borderId="3" xfId="0" applyFont="1" applyFill="1" applyBorder="1" applyAlignment="1">
      <alignment vertical="top"/>
    </xf>
    <xf numFmtId="0" fontId="2" fillId="14" borderId="0" xfId="0" applyFont="1" applyFill="1" applyAlignment="1">
      <alignment vertical="top"/>
    </xf>
    <xf numFmtId="43" fontId="2" fillId="0" borderId="0" xfId="0" applyNumberFormat="1" applyFont="1" applyAlignment="1">
      <alignment vertical="top"/>
    </xf>
    <xf numFmtId="43" fontId="0" fillId="0" borderId="0" xfId="0" applyNumberFormat="1"/>
    <xf numFmtId="0" fontId="3" fillId="14" borderId="11" xfId="1" applyNumberFormat="1" applyFont="1" applyFill="1" applyBorder="1" applyAlignment="1" applyProtection="1">
      <alignment vertical="top"/>
    </xf>
    <xf numFmtId="0" fontId="7" fillId="0" borderId="0" xfId="0" applyFont="1"/>
    <xf numFmtId="9" fontId="0" fillId="0" borderId="0" xfId="0" applyNumberFormat="1"/>
    <xf numFmtId="9" fontId="0" fillId="0" borderId="0" xfId="2" applyFont="1"/>
    <xf numFmtId="43" fontId="2" fillId="14" borderId="10" xfId="1" applyFont="1" applyFill="1" applyBorder="1" applyAlignment="1">
      <alignment vertical="top"/>
    </xf>
    <xf numFmtId="43" fontId="2" fillId="14" borderId="11" xfId="1" applyFont="1" applyFill="1" applyBorder="1" applyAlignment="1">
      <alignment vertical="top"/>
    </xf>
    <xf numFmtId="0" fontId="0" fillId="0" borderId="0" xfId="0" applyAlignment="1">
      <alignment horizontal="center" vertical="center" wrapText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0" fontId="9" fillId="0" borderId="0" xfId="0" applyFont="1"/>
    <xf numFmtId="0" fontId="10" fillId="0" borderId="0" xfId="0" applyFont="1"/>
    <xf numFmtId="164" fontId="10" fillId="0" borderId="0" xfId="1" applyNumberFormat="1" applyFont="1"/>
    <xf numFmtId="0" fontId="10" fillId="0" borderId="9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Protection="1">
      <protection hidden="1"/>
    </xf>
    <xf numFmtId="0" fontId="13" fillId="0" borderId="9" xfId="0" applyFont="1" applyBorder="1" applyAlignment="1" applyProtection="1">
      <alignment horizontal="left"/>
      <protection locked="0" hidden="1"/>
    </xf>
    <xf numFmtId="0" fontId="11" fillId="0" borderId="0" xfId="0" applyFont="1" applyAlignment="1">
      <alignment horizontal="right"/>
    </xf>
    <xf numFmtId="0" fontId="14" fillId="0" borderId="0" xfId="0" applyFont="1"/>
    <xf numFmtId="0" fontId="14" fillId="0" borderId="9" xfId="0" applyFont="1" applyBorder="1"/>
    <xf numFmtId="0" fontId="14" fillId="0" borderId="9" xfId="0" applyFont="1" applyBorder="1" applyAlignment="1" applyProtection="1">
      <alignment horizontal="center" wrapText="1"/>
      <protection locked="0"/>
    </xf>
    <xf numFmtId="44" fontId="14" fillId="0" borderId="9" xfId="3" applyFont="1" applyBorder="1" applyProtection="1">
      <protection hidden="1"/>
    </xf>
    <xf numFmtId="0" fontId="14" fillId="0" borderId="10" xfId="0" applyFont="1" applyBorder="1" applyAlignment="1" applyProtection="1">
      <alignment horizontal="center" wrapText="1"/>
      <protection locked="0"/>
    </xf>
    <xf numFmtId="0" fontId="14" fillId="0" borderId="9" xfId="0" applyFont="1" applyBorder="1" applyAlignment="1">
      <alignment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44" fontId="14" fillId="0" borderId="9" xfId="3" applyFont="1" applyBorder="1" applyAlignment="1" applyProtection="1">
      <alignment wrapText="1"/>
      <protection hidden="1"/>
    </xf>
    <xf numFmtId="0" fontId="14" fillId="0" borderId="0" xfId="0" applyFont="1" applyAlignment="1">
      <alignment horizontal="right"/>
    </xf>
    <xf numFmtId="0" fontId="14" fillId="0" borderId="0" xfId="0" applyFont="1" applyProtection="1">
      <protection hidden="1"/>
    </xf>
    <xf numFmtId="0" fontId="17" fillId="0" borderId="10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44" fontId="15" fillId="0" borderId="9" xfId="3" applyFont="1" applyBorder="1" applyAlignment="1">
      <alignment horizontal="right" vertical="top" wrapText="1"/>
    </xf>
    <xf numFmtId="0" fontId="17" fillId="0" borderId="0" xfId="0" applyFont="1" applyAlignment="1">
      <alignment horizontal="right"/>
    </xf>
    <xf numFmtId="44" fontId="15" fillId="0" borderId="9" xfId="3" applyFont="1" applyBorder="1" applyAlignment="1">
      <alignment horizontal="right"/>
    </xf>
    <xf numFmtId="0" fontId="14" fillId="0" borderId="12" xfId="0" applyFont="1" applyBorder="1"/>
    <xf numFmtId="0" fontId="15" fillId="0" borderId="9" xfId="0" applyFont="1" applyBorder="1" applyAlignment="1">
      <alignment horizontal="center" wrapText="1"/>
    </xf>
    <xf numFmtId="44" fontId="14" fillId="0" borderId="15" xfId="3" applyFont="1" applyBorder="1" applyProtection="1">
      <protection hidden="1"/>
    </xf>
    <xf numFmtId="164" fontId="10" fillId="0" borderId="9" xfId="1" applyNumberFormat="1" applyFont="1" applyBorder="1"/>
    <xf numFmtId="0" fontId="10" fillId="0" borderId="9" xfId="0" applyFont="1" applyBorder="1" applyAlignment="1">
      <alignment horizontal="center"/>
    </xf>
    <xf numFmtId="44" fontId="16" fillId="0" borderId="9" xfId="3" applyFont="1" applyBorder="1" applyProtection="1">
      <protection hidden="1"/>
    </xf>
    <xf numFmtId="9" fontId="10" fillId="0" borderId="9" xfId="2" applyFont="1" applyBorder="1"/>
    <xf numFmtId="0" fontId="10" fillId="0" borderId="5" xfId="0" applyFont="1" applyBorder="1"/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99FF"/>
      <color rgb="FFCCCC00"/>
      <color rgb="FFCC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78107</xdr:rowOff>
    </xdr:from>
    <xdr:to>
      <xdr:col>2</xdr:col>
      <xdr:colOff>2547090</xdr:colOff>
      <xdr:row>2</xdr:row>
      <xdr:rowOff>663574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C25B0-E387-F32A-4436-948BF46CB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78107"/>
          <a:ext cx="2318490" cy="96646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33</xdr:row>
      <xdr:rowOff>95250</xdr:rowOff>
    </xdr:from>
    <xdr:to>
      <xdr:col>1</xdr:col>
      <xdr:colOff>1238250</xdr:colOff>
      <xdr:row>36</xdr:row>
      <xdr:rowOff>35946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EB0F1A-F1C0-4B4C-A79D-9A3BE9BE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3249275"/>
          <a:ext cx="1228725" cy="5121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eil.REDWOOD/Dropbox/Ambassador/Projects/69%20Swanmac%20-%20Three%20Ways%20House/69%20Swanmac%20-%20Three%20Ways%20Hou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liver/Downloads/FCFBL-STL-00-ZZ-SC-A-ZZ-50018%20-%20Pricing%20Do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eil.REDWOOD/Google%20Drive/MGT/Employee%20absence%20schedu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eil.REDWOOD/Google%20Drive/Personal/House/Project%20to%20do%20list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Quotes\2016\19991\1999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eil.REDWOOD/Google%20Drive/Planning/Structu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liver/Desktop/Job%20Sheet%20Templat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"/>
      <sheetName val="Survey"/>
      <sheetName val="Costings"/>
      <sheetName val="Worksheet"/>
      <sheetName val="130318"/>
      <sheetName val="Layout"/>
      <sheetName val="Sales 0418-0319"/>
      <sheetName val="Purchases 0418-0319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Summary"/>
      <sheetName val="Data"/>
    </sheetNames>
    <sheetDataSet>
      <sheetData sheetId="0"/>
      <sheetData sheetId="1"/>
      <sheetData sheetId="2">
        <row r="6">
          <cell r="A6" t="str">
            <v>No</v>
          </cell>
          <cell r="B6" t="str">
            <v>Description</v>
          </cell>
          <cell r="C6" t="str">
            <v>Type</v>
          </cell>
          <cell r="D6" t="str">
            <v>Level</v>
          </cell>
          <cell r="E6" t="str">
            <v>Room ID</v>
          </cell>
          <cell r="F6" t="str">
            <v>Romm Description</v>
          </cell>
          <cell r="G6" t="str">
            <v>Blind drop</v>
          </cell>
          <cell r="H6" t="str">
            <v>Blind width</v>
          </cell>
          <cell r="I6" t="str">
            <v>Cill Height</v>
          </cell>
        </row>
        <row r="7">
          <cell r="A7">
            <v>1</v>
          </cell>
          <cell r="B7" t="str">
            <v>Soffit mounted manual</v>
          </cell>
          <cell r="C7" t="str">
            <v>Blind Type 1</v>
          </cell>
          <cell r="D7" t="str">
            <v>-01 Basement Plant Level</v>
          </cell>
          <cell r="E7" t="str">
            <v>1X100</v>
          </cell>
          <cell r="F7" t="str">
            <v>Team Entrepreneurship</v>
          </cell>
          <cell r="G7">
            <v>1700</v>
          </cell>
          <cell r="H7">
            <v>777.5</v>
          </cell>
          <cell r="I7">
            <v>1050</v>
          </cell>
        </row>
        <row r="8">
          <cell r="A8">
            <v>2</v>
          </cell>
          <cell r="B8" t="str">
            <v>Soffit mounted manual</v>
          </cell>
          <cell r="C8" t="str">
            <v>Blind Type 1</v>
          </cell>
          <cell r="D8" t="str">
            <v>-01 Basement Plant Level</v>
          </cell>
          <cell r="E8" t="str">
            <v>1X100</v>
          </cell>
          <cell r="F8" t="str">
            <v>Team Entrepreneurship</v>
          </cell>
          <cell r="G8">
            <v>1700</v>
          </cell>
          <cell r="H8">
            <v>1173.9000000000001</v>
          </cell>
          <cell r="I8">
            <v>1050</v>
          </cell>
        </row>
        <row r="9">
          <cell r="A9">
            <v>3</v>
          </cell>
          <cell r="B9" t="str">
            <v>Soffit mounted manual</v>
          </cell>
          <cell r="C9" t="str">
            <v>Blind Type 1</v>
          </cell>
          <cell r="D9" t="str">
            <v>-01 Basement Plant Level</v>
          </cell>
          <cell r="E9" t="str">
            <v>1X100</v>
          </cell>
          <cell r="F9" t="str">
            <v>Team Entrepreneurship</v>
          </cell>
          <cell r="G9">
            <v>1700</v>
          </cell>
          <cell r="H9">
            <v>1173.9000000000001</v>
          </cell>
          <cell r="I9">
            <v>1050</v>
          </cell>
        </row>
        <row r="10">
          <cell r="A10">
            <v>4</v>
          </cell>
          <cell r="B10" t="str">
            <v>Soffit mounted manual</v>
          </cell>
          <cell r="C10" t="str">
            <v>Blind Type 1</v>
          </cell>
          <cell r="D10" t="str">
            <v>-01 Basement Plant Level</v>
          </cell>
          <cell r="E10" t="str">
            <v>1X100</v>
          </cell>
          <cell r="F10" t="str">
            <v>Team Entrepreneurship</v>
          </cell>
          <cell r="G10">
            <v>1700</v>
          </cell>
          <cell r="H10">
            <v>1173.9000000000001</v>
          </cell>
          <cell r="I10">
            <v>1050</v>
          </cell>
        </row>
        <row r="11">
          <cell r="A11">
            <v>5</v>
          </cell>
          <cell r="B11" t="str">
            <v>Soffit mounted manual</v>
          </cell>
          <cell r="C11" t="str">
            <v>Blind Type 1</v>
          </cell>
          <cell r="D11" t="str">
            <v>-01 Basement Plant Level</v>
          </cell>
          <cell r="E11" t="str">
            <v>1X100</v>
          </cell>
          <cell r="F11" t="str">
            <v>Team Entrepreneurship</v>
          </cell>
          <cell r="G11">
            <v>1700</v>
          </cell>
          <cell r="H11">
            <v>1165.9000000000001</v>
          </cell>
          <cell r="I11">
            <v>1050</v>
          </cell>
        </row>
        <row r="12">
          <cell r="A12">
            <v>6</v>
          </cell>
          <cell r="B12" t="str">
            <v>Soffit mounted manual</v>
          </cell>
          <cell r="C12" t="str">
            <v>Blind Type 1</v>
          </cell>
          <cell r="D12" t="str">
            <v>-01 Basement Plant Level</v>
          </cell>
          <cell r="E12" t="str">
            <v>1X102</v>
          </cell>
          <cell r="F12" t="str">
            <v>Team Entrepreneurship</v>
          </cell>
          <cell r="G12">
            <v>1700</v>
          </cell>
          <cell r="H12">
            <v>1165.9000000000001</v>
          </cell>
          <cell r="I12">
            <v>1050</v>
          </cell>
        </row>
        <row r="13">
          <cell r="A13">
            <v>7</v>
          </cell>
          <cell r="B13" t="str">
            <v>Soffit mounted manual</v>
          </cell>
          <cell r="C13" t="str">
            <v>Blind Type 1</v>
          </cell>
          <cell r="D13" t="str">
            <v>-01 Basement Plant Level</v>
          </cell>
          <cell r="E13" t="str">
            <v>1X102</v>
          </cell>
          <cell r="F13" t="str">
            <v>Team Entrepreneurship</v>
          </cell>
          <cell r="G13">
            <v>1700</v>
          </cell>
          <cell r="H13">
            <v>1165.9000000000001</v>
          </cell>
          <cell r="I13">
            <v>1050</v>
          </cell>
        </row>
        <row r="14">
          <cell r="A14">
            <v>8</v>
          </cell>
          <cell r="B14" t="str">
            <v>Soffit mounted manual</v>
          </cell>
          <cell r="C14" t="str">
            <v>Blind Type 1</v>
          </cell>
          <cell r="D14" t="str">
            <v>-01 Basement Plant Level</v>
          </cell>
          <cell r="E14" t="str">
            <v>1X102</v>
          </cell>
          <cell r="F14" t="str">
            <v>Team Entrepreneurship</v>
          </cell>
          <cell r="G14">
            <v>1700</v>
          </cell>
          <cell r="H14">
            <v>1167.9000000000001</v>
          </cell>
          <cell r="I14">
            <v>1050</v>
          </cell>
        </row>
        <row r="15">
          <cell r="A15">
            <v>9</v>
          </cell>
          <cell r="B15" t="str">
            <v>Soffit mounted manual</v>
          </cell>
          <cell r="C15" t="str">
            <v>Blind Type 1</v>
          </cell>
          <cell r="D15" t="str">
            <v>-01 Basement Plant Level</v>
          </cell>
          <cell r="E15" t="str">
            <v>1X102</v>
          </cell>
          <cell r="F15" t="str">
            <v>Team Entrepreneurship</v>
          </cell>
          <cell r="G15">
            <v>1700</v>
          </cell>
          <cell r="H15">
            <v>1167.9000000000001</v>
          </cell>
          <cell r="I15">
            <v>1050</v>
          </cell>
        </row>
        <row r="16">
          <cell r="A16">
            <v>10</v>
          </cell>
          <cell r="B16" t="str">
            <v>Soffit mounted manual</v>
          </cell>
          <cell r="C16" t="str">
            <v>Blind Type 1</v>
          </cell>
          <cell r="D16" t="str">
            <v>00 FFL</v>
          </cell>
          <cell r="E16" t="str">
            <v>2X213A</v>
          </cell>
          <cell r="F16" t="str">
            <v>Mtg</v>
          </cell>
          <cell r="G16">
            <v>2750</v>
          </cell>
          <cell r="H16">
            <v>1380</v>
          </cell>
          <cell r="I16">
            <v>0</v>
          </cell>
        </row>
        <row r="17">
          <cell r="A17">
            <v>11</v>
          </cell>
          <cell r="B17" t="str">
            <v>Soffit mounted manual</v>
          </cell>
          <cell r="C17" t="str">
            <v>Blind Type 1</v>
          </cell>
          <cell r="D17" t="str">
            <v>00 FFL</v>
          </cell>
          <cell r="E17" t="str">
            <v>2X213A</v>
          </cell>
          <cell r="F17" t="str">
            <v>Mtg</v>
          </cell>
          <cell r="G17">
            <v>2750</v>
          </cell>
          <cell r="H17">
            <v>1493</v>
          </cell>
          <cell r="I17">
            <v>0</v>
          </cell>
        </row>
        <row r="18">
          <cell r="A18">
            <v>12</v>
          </cell>
          <cell r="B18" t="str">
            <v>Soffit mounted manual</v>
          </cell>
          <cell r="C18" t="str">
            <v>Blind Type 1</v>
          </cell>
          <cell r="D18" t="str">
            <v>00 FFL</v>
          </cell>
          <cell r="E18" t="str">
            <v>2X213</v>
          </cell>
          <cell r="F18" t="str">
            <v>Social Learning</v>
          </cell>
          <cell r="G18">
            <v>2750</v>
          </cell>
          <cell r="H18">
            <v>1506</v>
          </cell>
          <cell r="I18">
            <v>0</v>
          </cell>
        </row>
        <row r="19">
          <cell r="A19">
            <v>13</v>
          </cell>
          <cell r="B19" t="str">
            <v>Soffit mounted manual</v>
          </cell>
          <cell r="C19" t="str">
            <v>Blind Type 1</v>
          </cell>
          <cell r="D19" t="str">
            <v>00 FFL</v>
          </cell>
          <cell r="G19">
            <v>2750</v>
          </cell>
          <cell r="H19">
            <v>1536</v>
          </cell>
          <cell r="I19">
            <v>0</v>
          </cell>
        </row>
        <row r="20">
          <cell r="A20">
            <v>14</v>
          </cell>
          <cell r="B20" t="str">
            <v>Soffit mounted manual</v>
          </cell>
          <cell r="C20" t="str">
            <v>Blind Type 1</v>
          </cell>
          <cell r="D20" t="str">
            <v>00 FFL</v>
          </cell>
          <cell r="E20" t="str">
            <v>2X231A</v>
          </cell>
          <cell r="F20" t="str">
            <v>Staff Breakout</v>
          </cell>
          <cell r="G20">
            <v>2750</v>
          </cell>
          <cell r="H20">
            <v>1387.9</v>
          </cell>
          <cell r="I20">
            <v>0</v>
          </cell>
        </row>
        <row r="21">
          <cell r="A21">
            <v>15</v>
          </cell>
          <cell r="B21" t="str">
            <v>Soffit mounted manual</v>
          </cell>
          <cell r="C21" t="str">
            <v>Blind Type 1</v>
          </cell>
          <cell r="D21" t="str">
            <v>00 FFL</v>
          </cell>
          <cell r="E21" t="str">
            <v>2X231A</v>
          </cell>
          <cell r="F21" t="str">
            <v>Staff Breakout</v>
          </cell>
          <cell r="G21">
            <v>2750</v>
          </cell>
          <cell r="H21">
            <v>807</v>
          </cell>
          <cell r="I21">
            <v>0</v>
          </cell>
        </row>
        <row r="22">
          <cell r="A22">
            <v>16</v>
          </cell>
          <cell r="B22" t="str">
            <v>Soffit mounted manual</v>
          </cell>
          <cell r="C22" t="str">
            <v>Blind Type 1</v>
          </cell>
          <cell r="D22" t="str">
            <v>00 FFL</v>
          </cell>
          <cell r="E22" t="str">
            <v>2X231A</v>
          </cell>
          <cell r="F22" t="str">
            <v>Staff Breakout</v>
          </cell>
          <cell r="G22">
            <v>2750</v>
          </cell>
          <cell r="H22">
            <v>1580</v>
          </cell>
          <cell r="I22">
            <v>0</v>
          </cell>
        </row>
        <row r="23">
          <cell r="A23">
            <v>17</v>
          </cell>
          <cell r="B23" t="str">
            <v>Soffit mounted manual</v>
          </cell>
          <cell r="C23" t="str">
            <v>Blind Type 1</v>
          </cell>
          <cell r="D23" t="str">
            <v>00 FFL</v>
          </cell>
          <cell r="E23" t="str">
            <v>2XC244</v>
          </cell>
          <cell r="F23" t="str">
            <v>Social Learning</v>
          </cell>
          <cell r="G23">
            <v>2750</v>
          </cell>
          <cell r="H23">
            <v>1490.3</v>
          </cell>
          <cell r="I23">
            <v>0</v>
          </cell>
        </row>
        <row r="24">
          <cell r="A24">
            <v>18</v>
          </cell>
          <cell r="B24" t="str">
            <v>Soffit mounted manual</v>
          </cell>
          <cell r="C24" t="str">
            <v>Blind Type 1</v>
          </cell>
          <cell r="D24" t="str">
            <v>00 FFL</v>
          </cell>
          <cell r="E24" t="str">
            <v>2XC244</v>
          </cell>
          <cell r="F24" t="str">
            <v>Social Learning</v>
          </cell>
          <cell r="G24">
            <v>2750</v>
          </cell>
          <cell r="H24">
            <v>1429.7</v>
          </cell>
          <cell r="I24">
            <v>0</v>
          </cell>
        </row>
        <row r="25">
          <cell r="A25">
            <v>19</v>
          </cell>
          <cell r="B25" t="str">
            <v>Soffit mounted manual</v>
          </cell>
          <cell r="C25" t="str">
            <v>Blind Type 1</v>
          </cell>
          <cell r="D25" t="str">
            <v>00 FFL</v>
          </cell>
          <cell r="E25" t="str">
            <v>2X244A</v>
          </cell>
          <cell r="F25" t="str">
            <v>Mtg</v>
          </cell>
          <cell r="G25">
            <v>2750</v>
          </cell>
          <cell r="H25">
            <v>1345.9</v>
          </cell>
          <cell r="I25">
            <v>0</v>
          </cell>
        </row>
        <row r="26">
          <cell r="A26">
            <v>20</v>
          </cell>
          <cell r="B26" t="str">
            <v>Soffit mounted manual</v>
          </cell>
          <cell r="C26" t="str">
            <v>Blind Type 1</v>
          </cell>
          <cell r="D26" t="str">
            <v>00 FFL</v>
          </cell>
          <cell r="E26" t="str">
            <v>2X244A</v>
          </cell>
          <cell r="F26" t="str">
            <v>Mtg</v>
          </cell>
          <cell r="G26">
            <v>2750</v>
          </cell>
          <cell r="H26">
            <v>1426.4</v>
          </cell>
          <cell r="I26">
            <v>0</v>
          </cell>
        </row>
        <row r="27">
          <cell r="A27">
            <v>21</v>
          </cell>
          <cell r="B27" t="str">
            <v>Soffit mounted manual</v>
          </cell>
          <cell r="C27" t="str">
            <v>Blind Type 1</v>
          </cell>
          <cell r="D27" t="str">
            <v>00 FFL</v>
          </cell>
          <cell r="E27" t="str">
            <v>2X264</v>
          </cell>
          <cell r="F27" t="str">
            <v>Ext Org 5P Office</v>
          </cell>
          <cell r="G27">
            <v>2750</v>
          </cell>
          <cell r="H27">
            <v>1467.6</v>
          </cell>
          <cell r="I27">
            <v>0</v>
          </cell>
        </row>
        <row r="28">
          <cell r="A28">
            <v>22</v>
          </cell>
          <cell r="B28" t="str">
            <v>Soffit mounted manual</v>
          </cell>
          <cell r="C28" t="str">
            <v>Blind Type 1</v>
          </cell>
          <cell r="D28" t="str">
            <v>00 FFL</v>
          </cell>
          <cell r="E28" t="str">
            <v>2X264</v>
          </cell>
          <cell r="F28" t="str">
            <v>Ext Org 5P Office</v>
          </cell>
          <cell r="G28">
            <v>2750</v>
          </cell>
          <cell r="H28">
            <v>1477.3</v>
          </cell>
          <cell r="I28">
            <v>0</v>
          </cell>
        </row>
        <row r="29">
          <cell r="A29">
            <v>23</v>
          </cell>
          <cell r="B29" t="str">
            <v>Soffit mounted manual</v>
          </cell>
          <cell r="C29" t="str">
            <v>Blind Type 1</v>
          </cell>
          <cell r="D29" t="str">
            <v>00 FFL</v>
          </cell>
          <cell r="E29" t="str">
            <v>2X264</v>
          </cell>
          <cell r="F29" t="str">
            <v>Ext Org 5P Office</v>
          </cell>
          <cell r="G29">
            <v>2750</v>
          </cell>
          <cell r="H29">
            <v>1477.3</v>
          </cell>
          <cell r="I29">
            <v>0</v>
          </cell>
        </row>
        <row r="30">
          <cell r="A30">
            <v>24</v>
          </cell>
          <cell r="B30" t="str">
            <v>Soffit mounted manual</v>
          </cell>
          <cell r="C30" t="str">
            <v>Blind Type 1</v>
          </cell>
          <cell r="D30" t="str">
            <v>00 FFL</v>
          </cell>
          <cell r="E30" t="str">
            <v>2X264</v>
          </cell>
          <cell r="F30" t="str">
            <v>Ext Org 5P Office</v>
          </cell>
          <cell r="G30">
            <v>2750</v>
          </cell>
          <cell r="H30">
            <v>1482.7</v>
          </cell>
          <cell r="I30">
            <v>0</v>
          </cell>
        </row>
        <row r="31">
          <cell r="A31">
            <v>25</v>
          </cell>
          <cell r="B31" t="str">
            <v>Soffit mounted manual</v>
          </cell>
          <cell r="C31" t="str">
            <v>Blind Type 1</v>
          </cell>
          <cell r="D31" t="str">
            <v>00 FFL</v>
          </cell>
          <cell r="E31" t="str">
            <v>2X264</v>
          </cell>
          <cell r="F31" t="str">
            <v>Ext Org 5P Office</v>
          </cell>
          <cell r="G31">
            <v>2750</v>
          </cell>
          <cell r="H31">
            <v>1511.5</v>
          </cell>
          <cell r="I31">
            <v>0</v>
          </cell>
        </row>
        <row r="32">
          <cell r="A32">
            <v>26</v>
          </cell>
          <cell r="B32" t="str">
            <v>Soffit mounted manual</v>
          </cell>
          <cell r="C32" t="str">
            <v>Blind Type 1</v>
          </cell>
          <cell r="D32" t="str">
            <v>00 FFL</v>
          </cell>
          <cell r="E32" t="str">
            <v>2X265</v>
          </cell>
          <cell r="F32" t="str">
            <v>Ext Org 5P Office</v>
          </cell>
          <cell r="G32">
            <v>2750</v>
          </cell>
          <cell r="H32">
            <v>1506.3</v>
          </cell>
          <cell r="I32">
            <v>0</v>
          </cell>
        </row>
        <row r="33">
          <cell r="A33">
            <v>27</v>
          </cell>
          <cell r="B33" t="str">
            <v>Soffit mounted manual</v>
          </cell>
          <cell r="C33" t="str">
            <v>Blind Type 1</v>
          </cell>
          <cell r="D33" t="str">
            <v>00 FFL</v>
          </cell>
          <cell r="E33" t="str">
            <v>2X265</v>
          </cell>
          <cell r="F33" t="str">
            <v>Ext Org 5P Office</v>
          </cell>
          <cell r="G33">
            <v>2750</v>
          </cell>
          <cell r="H33">
            <v>1471.7</v>
          </cell>
          <cell r="I33">
            <v>0</v>
          </cell>
        </row>
        <row r="34">
          <cell r="A34">
            <v>28</v>
          </cell>
          <cell r="B34" t="str">
            <v>Soffit mounted manual</v>
          </cell>
          <cell r="C34" t="str">
            <v>Blind Type 1</v>
          </cell>
          <cell r="D34" t="str">
            <v>00 FFL</v>
          </cell>
          <cell r="E34" t="str">
            <v>2X265</v>
          </cell>
          <cell r="F34" t="str">
            <v>Ext Org 5P Office</v>
          </cell>
          <cell r="G34">
            <v>2750</v>
          </cell>
          <cell r="H34">
            <v>1482</v>
          </cell>
          <cell r="I34">
            <v>0</v>
          </cell>
        </row>
        <row r="35">
          <cell r="A35">
            <v>29</v>
          </cell>
          <cell r="B35" t="str">
            <v>Soffit mounted manual</v>
          </cell>
          <cell r="C35" t="str">
            <v>Blind Type 1</v>
          </cell>
          <cell r="D35" t="str">
            <v>00 FFL</v>
          </cell>
          <cell r="E35" t="str">
            <v>2X265</v>
          </cell>
          <cell r="F35" t="str">
            <v>Ext Org 5P Office</v>
          </cell>
          <cell r="G35">
            <v>2750</v>
          </cell>
          <cell r="H35">
            <v>1482</v>
          </cell>
          <cell r="I35">
            <v>0</v>
          </cell>
        </row>
        <row r="36">
          <cell r="A36">
            <v>30</v>
          </cell>
          <cell r="B36" t="str">
            <v>Soffit mounted manual</v>
          </cell>
          <cell r="C36" t="str">
            <v>Blind Type 1</v>
          </cell>
          <cell r="D36" t="str">
            <v>00 FFL</v>
          </cell>
          <cell r="E36" t="str">
            <v>2X265</v>
          </cell>
          <cell r="F36" t="str">
            <v>Ext Org 5P Office</v>
          </cell>
          <cell r="G36">
            <v>2750</v>
          </cell>
          <cell r="H36">
            <v>1490.9</v>
          </cell>
          <cell r="I36">
            <v>0</v>
          </cell>
        </row>
        <row r="37">
          <cell r="A37">
            <v>31</v>
          </cell>
          <cell r="B37" t="str">
            <v>Soffit mounted manual</v>
          </cell>
          <cell r="C37" t="str">
            <v>Blind Type 1</v>
          </cell>
          <cell r="D37" t="str">
            <v>00 FFL</v>
          </cell>
          <cell r="E37" t="str">
            <v>2X265</v>
          </cell>
          <cell r="F37" t="str">
            <v>Ext Org 5P Office</v>
          </cell>
          <cell r="G37">
            <v>2750</v>
          </cell>
          <cell r="H37">
            <v>1483.5</v>
          </cell>
          <cell r="I37">
            <v>0</v>
          </cell>
        </row>
        <row r="38">
          <cell r="A38">
            <v>32</v>
          </cell>
          <cell r="B38" t="str">
            <v>Soffit mounted manual</v>
          </cell>
          <cell r="C38" t="str">
            <v>Blind Type 1</v>
          </cell>
          <cell r="D38" t="str">
            <v>00 FFL</v>
          </cell>
          <cell r="E38" t="str">
            <v>2X265</v>
          </cell>
          <cell r="F38" t="str">
            <v>Ext Org 5P Office</v>
          </cell>
          <cell r="G38">
            <v>2750</v>
          </cell>
          <cell r="H38">
            <v>679.2</v>
          </cell>
          <cell r="I38">
            <v>0</v>
          </cell>
        </row>
        <row r="39">
          <cell r="A39">
            <v>33</v>
          </cell>
          <cell r="B39" t="str">
            <v>Soffit mounted manual</v>
          </cell>
          <cell r="C39" t="str">
            <v>Blind Type 1</v>
          </cell>
          <cell r="D39" t="str">
            <v>00 FFL</v>
          </cell>
          <cell r="E39" t="str">
            <v>2X265</v>
          </cell>
          <cell r="F39" t="str">
            <v>Ext Org 5P Office</v>
          </cell>
          <cell r="G39">
            <v>2750</v>
          </cell>
          <cell r="H39">
            <v>612.70000000000005</v>
          </cell>
          <cell r="I39">
            <v>0</v>
          </cell>
        </row>
        <row r="40">
          <cell r="A40">
            <v>34</v>
          </cell>
          <cell r="B40" t="str">
            <v>Soffit mounted manual</v>
          </cell>
          <cell r="C40" t="str">
            <v>Blind Type 1</v>
          </cell>
          <cell r="D40" t="str">
            <v>00 FFL</v>
          </cell>
          <cell r="E40" t="str">
            <v>2X265</v>
          </cell>
          <cell r="F40" t="str">
            <v>Ext Org 5P Office</v>
          </cell>
          <cell r="G40">
            <v>2750</v>
          </cell>
          <cell r="H40">
            <v>1483.5</v>
          </cell>
          <cell r="I40">
            <v>0</v>
          </cell>
        </row>
        <row r="41">
          <cell r="A41">
            <v>35</v>
          </cell>
          <cell r="B41" t="str">
            <v>Soffit mounted manual</v>
          </cell>
          <cell r="C41" t="str">
            <v>Blind Type 1</v>
          </cell>
          <cell r="D41" t="str">
            <v>00 FFL</v>
          </cell>
          <cell r="E41" t="str">
            <v>2X265</v>
          </cell>
          <cell r="F41" t="str">
            <v>Ext Org 5P Office</v>
          </cell>
          <cell r="G41">
            <v>2750</v>
          </cell>
          <cell r="H41">
            <v>1443.5</v>
          </cell>
          <cell r="I41">
            <v>0</v>
          </cell>
        </row>
        <row r="42">
          <cell r="A42">
            <v>36</v>
          </cell>
          <cell r="B42" t="str">
            <v>Soffit mounted manual</v>
          </cell>
          <cell r="C42" t="str">
            <v>Blind Type 1</v>
          </cell>
          <cell r="D42" t="str">
            <v>00 FFL</v>
          </cell>
          <cell r="E42" t="str">
            <v>2X266</v>
          </cell>
          <cell r="F42" t="str">
            <v>Ext Org Mtg</v>
          </cell>
          <cell r="G42">
            <v>2750</v>
          </cell>
          <cell r="H42">
            <v>1401.6</v>
          </cell>
          <cell r="I42">
            <v>0</v>
          </cell>
        </row>
        <row r="43">
          <cell r="A43">
            <v>37</v>
          </cell>
          <cell r="B43" t="str">
            <v>Soffit mounted manual</v>
          </cell>
          <cell r="C43" t="str">
            <v>Blind Type 1</v>
          </cell>
          <cell r="D43" t="str">
            <v>00 FFL</v>
          </cell>
          <cell r="E43" t="str">
            <v>2X266</v>
          </cell>
          <cell r="F43" t="str">
            <v>Ext Org Mtg</v>
          </cell>
          <cell r="G43">
            <v>2750</v>
          </cell>
          <cell r="H43">
            <v>1449.8</v>
          </cell>
          <cell r="I43">
            <v>0</v>
          </cell>
        </row>
        <row r="44">
          <cell r="A44">
            <v>38</v>
          </cell>
          <cell r="B44" t="str">
            <v>Soffit mounted manual</v>
          </cell>
          <cell r="C44" t="str">
            <v>Blind Type 1</v>
          </cell>
          <cell r="D44" t="str">
            <v>00 FFL</v>
          </cell>
          <cell r="E44" t="str">
            <v>2XC260</v>
          </cell>
          <cell r="F44" t="str">
            <v>Social Learning</v>
          </cell>
          <cell r="G44">
            <v>2750</v>
          </cell>
          <cell r="H44">
            <v>1470.3</v>
          </cell>
          <cell r="I44">
            <v>0</v>
          </cell>
        </row>
        <row r="45">
          <cell r="A45">
            <v>39</v>
          </cell>
          <cell r="B45" t="str">
            <v>Soffit mounted manual</v>
          </cell>
          <cell r="C45" t="str">
            <v>Blind Type 1</v>
          </cell>
          <cell r="D45" t="str">
            <v>00 FFL</v>
          </cell>
          <cell r="E45" t="str">
            <v>2XC260</v>
          </cell>
          <cell r="F45" t="str">
            <v>Social Learning</v>
          </cell>
          <cell r="G45">
            <v>2750</v>
          </cell>
          <cell r="H45">
            <v>1439.8</v>
          </cell>
          <cell r="I45">
            <v>0</v>
          </cell>
        </row>
        <row r="46">
          <cell r="A46">
            <v>40</v>
          </cell>
          <cell r="B46" t="str">
            <v>Soffit mounted manual</v>
          </cell>
          <cell r="C46" t="str">
            <v>Blind Type 1</v>
          </cell>
          <cell r="D46" t="str">
            <v>00 FFL</v>
          </cell>
          <cell r="E46" t="str">
            <v>2XC260</v>
          </cell>
          <cell r="F46" t="str">
            <v>Social Learning</v>
          </cell>
          <cell r="G46">
            <v>2750</v>
          </cell>
          <cell r="H46">
            <v>1470.3</v>
          </cell>
          <cell r="I46">
            <v>0</v>
          </cell>
        </row>
        <row r="47">
          <cell r="A47">
            <v>41</v>
          </cell>
          <cell r="B47" t="str">
            <v>Soffit mounted manual</v>
          </cell>
          <cell r="C47" t="str">
            <v>Blind Type 1</v>
          </cell>
          <cell r="D47" t="str">
            <v>00 FFL</v>
          </cell>
          <cell r="E47" t="str">
            <v>2XC260</v>
          </cell>
          <cell r="F47" t="str">
            <v>Social Learning</v>
          </cell>
          <cell r="G47">
            <v>2750</v>
          </cell>
          <cell r="H47">
            <v>1470.3</v>
          </cell>
          <cell r="I47">
            <v>0</v>
          </cell>
        </row>
        <row r="48">
          <cell r="A48">
            <v>42</v>
          </cell>
          <cell r="B48" t="str">
            <v>Soffit mounted manual</v>
          </cell>
          <cell r="C48" t="str">
            <v>Blind Type 1</v>
          </cell>
          <cell r="D48" t="str">
            <v>00 FFL</v>
          </cell>
          <cell r="G48">
            <v>2750</v>
          </cell>
          <cell r="H48">
            <v>1832.5</v>
          </cell>
          <cell r="I48">
            <v>0</v>
          </cell>
        </row>
        <row r="49">
          <cell r="A49">
            <v>43</v>
          </cell>
          <cell r="B49" t="str">
            <v>Soffit mounted manual</v>
          </cell>
          <cell r="C49" t="str">
            <v>Blind Type 1</v>
          </cell>
          <cell r="D49" t="str">
            <v>00 FFL</v>
          </cell>
          <cell r="E49" t="str">
            <v>2X116</v>
          </cell>
          <cell r="F49" t="str">
            <v>25P Teaching Room (TE)</v>
          </cell>
          <cell r="G49">
            <v>1850</v>
          </cell>
          <cell r="H49">
            <v>1493.7</v>
          </cell>
          <cell r="I49">
            <v>900</v>
          </cell>
        </row>
        <row r="50">
          <cell r="A50">
            <v>44</v>
          </cell>
          <cell r="B50" t="str">
            <v>Soffit mounted manual</v>
          </cell>
          <cell r="C50" t="str">
            <v>Blind Type 1</v>
          </cell>
          <cell r="D50" t="str">
            <v>00 FFL</v>
          </cell>
          <cell r="E50" t="str">
            <v>2X116</v>
          </cell>
          <cell r="F50" t="str">
            <v>25P Teaching Room (TE)</v>
          </cell>
          <cell r="G50">
            <v>1850</v>
          </cell>
          <cell r="H50">
            <v>1472.2</v>
          </cell>
          <cell r="I50">
            <v>900</v>
          </cell>
        </row>
        <row r="51">
          <cell r="A51">
            <v>45</v>
          </cell>
          <cell r="B51" t="str">
            <v>Soffit mounted manual</v>
          </cell>
          <cell r="C51" t="str">
            <v>Blind Type 1</v>
          </cell>
          <cell r="D51" t="str">
            <v>00 FFL</v>
          </cell>
          <cell r="E51" t="str">
            <v>2X116</v>
          </cell>
          <cell r="F51" t="str">
            <v>25P Teaching Room (TE)</v>
          </cell>
          <cell r="G51">
            <v>1850</v>
          </cell>
          <cell r="H51">
            <v>1180</v>
          </cell>
          <cell r="I51">
            <v>900</v>
          </cell>
        </row>
        <row r="52">
          <cell r="A52">
            <v>46</v>
          </cell>
          <cell r="B52" t="str">
            <v>Soffit mounted manual</v>
          </cell>
          <cell r="C52" t="str">
            <v>Blind Type 1</v>
          </cell>
          <cell r="D52" t="str">
            <v>00 FFL</v>
          </cell>
          <cell r="E52" t="str">
            <v>2X114</v>
          </cell>
          <cell r="F52" t="str">
            <v>Employability Office</v>
          </cell>
          <cell r="G52">
            <v>1850</v>
          </cell>
          <cell r="H52">
            <v>1180</v>
          </cell>
          <cell r="I52">
            <v>900</v>
          </cell>
        </row>
        <row r="53">
          <cell r="A53">
            <v>47</v>
          </cell>
          <cell r="B53" t="str">
            <v>Soffit mounted manual</v>
          </cell>
          <cell r="C53" t="str">
            <v>Blind Type 1</v>
          </cell>
          <cell r="D53" t="str">
            <v>00 FFL</v>
          </cell>
          <cell r="E53" t="str">
            <v>2XC110A</v>
          </cell>
          <cell r="F53" t="str">
            <v>Employability Open Zone</v>
          </cell>
          <cell r="G53">
            <v>1850</v>
          </cell>
          <cell r="H53">
            <v>1180</v>
          </cell>
          <cell r="I53">
            <v>900</v>
          </cell>
        </row>
        <row r="54">
          <cell r="A54">
            <v>48</v>
          </cell>
          <cell r="B54" t="str">
            <v>Soffit mounted manual</v>
          </cell>
          <cell r="C54" t="str">
            <v>Blind Type 1</v>
          </cell>
          <cell r="D54" t="str">
            <v>00 FFL</v>
          </cell>
          <cell r="E54" t="str">
            <v>2XC110A</v>
          </cell>
          <cell r="F54" t="str">
            <v>Employability Open Zone</v>
          </cell>
          <cell r="G54">
            <v>1850</v>
          </cell>
          <cell r="H54">
            <v>1157.0999999999999</v>
          </cell>
          <cell r="I54">
            <v>900</v>
          </cell>
        </row>
        <row r="55">
          <cell r="A55">
            <v>49</v>
          </cell>
          <cell r="B55" t="str">
            <v>Soffit mounted manual</v>
          </cell>
          <cell r="C55" t="str">
            <v>Blind Type 1</v>
          </cell>
          <cell r="D55" t="str">
            <v>00 FFL</v>
          </cell>
          <cell r="E55" t="str">
            <v>2XC110A</v>
          </cell>
          <cell r="F55" t="str">
            <v>Employability Open Zone</v>
          </cell>
          <cell r="G55">
            <v>1850</v>
          </cell>
          <cell r="H55">
            <v>1157.0999999999999</v>
          </cell>
          <cell r="I55">
            <v>900</v>
          </cell>
        </row>
        <row r="56">
          <cell r="A56">
            <v>50</v>
          </cell>
          <cell r="B56" t="str">
            <v>Soffit mounted manual</v>
          </cell>
          <cell r="C56" t="str">
            <v>Blind Type 1</v>
          </cell>
          <cell r="D56" t="str">
            <v>00 FFL</v>
          </cell>
          <cell r="E56" t="str">
            <v>2XC110A</v>
          </cell>
          <cell r="F56" t="str">
            <v>Employability Open Zone</v>
          </cell>
          <cell r="G56">
            <v>1850</v>
          </cell>
          <cell r="H56">
            <v>1150</v>
          </cell>
          <cell r="I56">
            <v>900</v>
          </cell>
        </row>
        <row r="57">
          <cell r="A57">
            <v>51</v>
          </cell>
          <cell r="B57" t="str">
            <v>Soffit mounted manual</v>
          </cell>
          <cell r="C57" t="str">
            <v>Blind Type 1</v>
          </cell>
          <cell r="D57" t="str">
            <v>00 FFL</v>
          </cell>
          <cell r="E57" t="str">
            <v>2X102</v>
          </cell>
          <cell r="F57" t="str">
            <v>Team Entrepreneurship</v>
          </cell>
          <cell r="G57">
            <v>1850</v>
          </cell>
          <cell r="H57">
            <v>1180</v>
          </cell>
          <cell r="I57">
            <v>900</v>
          </cell>
        </row>
        <row r="58">
          <cell r="A58">
            <v>52</v>
          </cell>
          <cell r="B58" t="str">
            <v>Soffit mounted manual</v>
          </cell>
          <cell r="C58" t="str">
            <v>Blind Type 1</v>
          </cell>
          <cell r="D58" t="str">
            <v>00 FFL</v>
          </cell>
          <cell r="E58" t="str">
            <v>2X102</v>
          </cell>
          <cell r="F58" t="str">
            <v>Team Entrepreneurship</v>
          </cell>
          <cell r="G58">
            <v>1850</v>
          </cell>
          <cell r="H58">
            <v>1086.3</v>
          </cell>
          <cell r="I58">
            <v>900</v>
          </cell>
        </row>
        <row r="59">
          <cell r="A59">
            <v>53</v>
          </cell>
          <cell r="B59" t="str">
            <v>Soffit mounted manual</v>
          </cell>
          <cell r="C59" t="str">
            <v>Blind Type 1</v>
          </cell>
          <cell r="D59" t="str">
            <v>00 FFL</v>
          </cell>
          <cell r="E59" t="str">
            <v>2X102</v>
          </cell>
          <cell r="F59" t="str">
            <v>Team Entrepreneurship</v>
          </cell>
          <cell r="G59">
            <v>1850</v>
          </cell>
          <cell r="H59">
            <v>1088.7</v>
          </cell>
          <cell r="I59">
            <v>900</v>
          </cell>
        </row>
        <row r="60">
          <cell r="A60">
            <v>54</v>
          </cell>
          <cell r="B60" t="str">
            <v>Soffit mounted manual</v>
          </cell>
          <cell r="C60" t="str">
            <v>Blind Type 1</v>
          </cell>
          <cell r="D60" t="str">
            <v>00 FFL</v>
          </cell>
          <cell r="E60" t="str">
            <v>2X102</v>
          </cell>
          <cell r="F60" t="str">
            <v>Team Entrepreneurship</v>
          </cell>
          <cell r="G60">
            <v>1850</v>
          </cell>
          <cell r="H60">
            <v>1146.3</v>
          </cell>
          <cell r="I60">
            <v>900</v>
          </cell>
        </row>
        <row r="61">
          <cell r="A61">
            <v>55</v>
          </cell>
          <cell r="B61" t="str">
            <v>Soffit mounted manual</v>
          </cell>
          <cell r="C61" t="str">
            <v>Blind Type 1</v>
          </cell>
          <cell r="D61" t="str">
            <v>00 FFL</v>
          </cell>
          <cell r="E61" t="str">
            <v>2X102</v>
          </cell>
          <cell r="F61" t="str">
            <v>Team Entrepreneurship</v>
          </cell>
          <cell r="G61">
            <v>1850</v>
          </cell>
          <cell r="H61">
            <v>1146.3</v>
          </cell>
          <cell r="I61">
            <v>900</v>
          </cell>
        </row>
        <row r="62">
          <cell r="A62">
            <v>56</v>
          </cell>
          <cell r="B62" t="str">
            <v>Soffit mounted manual</v>
          </cell>
          <cell r="C62" t="str">
            <v>Blind Type 1</v>
          </cell>
          <cell r="D62" t="str">
            <v>00 FFL</v>
          </cell>
          <cell r="E62" t="str">
            <v>2X102</v>
          </cell>
          <cell r="F62" t="str">
            <v>Team Entrepreneurship</v>
          </cell>
          <cell r="G62">
            <v>1850</v>
          </cell>
          <cell r="H62">
            <v>778.8</v>
          </cell>
          <cell r="I62">
            <v>900</v>
          </cell>
        </row>
        <row r="63">
          <cell r="A63">
            <v>57</v>
          </cell>
          <cell r="B63" t="str">
            <v>Soffit mounted manual</v>
          </cell>
          <cell r="C63" t="str">
            <v>Blind Type 1</v>
          </cell>
          <cell r="D63" t="str">
            <v>00 FFL</v>
          </cell>
          <cell r="G63">
            <v>1850</v>
          </cell>
          <cell r="H63">
            <v>1184.5</v>
          </cell>
          <cell r="I63">
            <v>900</v>
          </cell>
        </row>
        <row r="64">
          <cell r="A64">
            <v>58</v>
          </cell>
          <cell r="B64" t="str">
            <v>Soffit mounted manual</v>
          </cell>
          <cell r="C64" t="str">
            <v>Blind Type 1</v>
          </cell>
          <cell r="D64" t="str">
            <v>00 FFL</v>
          </cell>
          <cell r="G64">
            <v>1850</v>
          </cell>
          <cell r="H64">
            <v>1174.7</v>
          </cell>
          <cell r="I64">
            <v>900</v>
          </cell>
        </row>
        <row r="65">
          <cell r="A65">
            <v>59</v>
          </cell>
          <cell r="B65" t="str">
            <v>Soffit mounted manual</v>
          </cell>
          <cell r="C65" t="str">
            <v>Blind Type 1</v>
          </cell>
          <cell r="D65" t="str">
            <v>00 FFL</v>
          </cell>
          <cell r="G65">
            <v>1850</v>
          </cell>
          <cell r="H65">
            <v>1174.7</v>
          </cell>
          <cell r="I65">
            <v>900</v>
          </cell>
        </row>
        <row r="66">
          <cell r="A66">
            <v>60</v>
          </cell>
          <cell r="B66" t="str">
            <v>Soffit mounted manual</v>
          </cell>
          <cell r="C66" t="str">
            <v>Blind Type 1</v>
          </cell>
          <cell r="D66" t="str">
            <v>00 FFL</v>
          </cell>
          <cell r="G66">
            <v>1850</v>
          </cell>
          <cell r="H66">
            <v>1174.7</v>
          </cell>
          <cell r="I66">
            <v>900</v>
          </cell>
        </row>
        <row r="67">
          <cell r="A67">
            <v>61</v>
          </cell>
          <cell r="B67" t="str">
            <v>Soffit mounted manual</v>
          </cell>
          <cell r="C67" t="str">
            <v>Blind Type 1</v>
          </cell>
          <cell r="D67" t="str">
            <v>00 FFL</v>
          </cell>
          <cell r="E67" t="str">
            <v>2X117</v>
          </cell>
          <cell r="F67" t="str">
            <v>25P Teaching Room (TE)</v>
          </cell>
          <cell r="G67">
            <v>2750</v>
          </cell>
          <cell r="H67">
            <v>1185</v>
          </cell>
          <cell r="I67">
            <v>0</v>
          </cell>
        </row>
        <row r="68">
          <cell r="A68">
            <v>62</v>
          </cell>
          <cell r="B68" t="str">
            <v>Soffit mounted manual</v>
          </cell>
          <cell r="C68" t="str">
            <v>Blind Type 1</v>
          </cell>
          <cell r="D68" t="str">
            <v>00 FFL</v>
          </cell>
          <cell r="E68" t="str">
            <v>2X117</v>
          </cell>
          <cell r="F68" t="str">
            <v>25P Teaching Room (TE)</v>
          </cell>
          <cell r="G68">
            <v>2750</v>
          </cell>
          <cell r="H68">
            <v>1220.5</v>
          </cell>
          <cell r="I68">
            <v>0</v>
          </cell>
        </row>
        <row r="69">
          <cell r="A69">
            <v>63</v>
          </cell>
          <cell r="B69" t="str">
            <v>Soffit mounted manual</v>
          </cell>
          <cell r="C69" t="str">
            <v>Blind Type 1</v>
          </cell>
          <cell r="D69" t="str">
            <v>00 FFL</v>
          </cell>
          <cell r="E69" t="str">
            <v>2X117</v>
          </cell>
          <cell r="F69" t="str">
            <v>25P Teaching Room (TE)</v>
          </cell>
          <cell r="G69">
            <v>2750</v>
          </cell>
          <cell r="H69">
            <v>1268.5</v>
          </cell>
          <cell r="I69">
            <v>0</v>
          </cell>
        </row>
        <row r="70">
          <cell r="A70">
            <v>64</v>
          </cell>
          <cell r="B70" t="str">
            <v>Soffit mounted manual</v>
          </cell>
          <cell r="C70" t="str">
            <v>Blind Type 1</v>
          </cell>
          <cell r="D70" t="str">
            <v>00 FFL</v>
          </cell>
          <cell r="E70" t="str">
            <v>2X117</v>
          </cell>
          <cell r="F70" t="str">
            <v>25P Teaching Room (TE)</v>
          </cell>
          <cell r="G70">
            <v>2750</v>
          </cell>
          <cell r="H70">
            <v>1217.8</v>
          </cell>
          <cell r="I70">
            <v>0</v>
          </cell>
        </row>
        <row r="71">
          <cell r="A71">
            <v>65</v>
          </cell>
          <cell r="B71" t="str">
            <v>Soffit mounted manual</v>
          </cell>
          <cell r="C71" t="str">
            <v>Blind Type 1</v>
          </cell>
          <cell r="D71" t="str">
            <v>00 FFL</v>
          </cell>
          <cell r="E71" t="str">
            <v>2X116</v>
          </cell>
          <cell r="F71" t="str">
            <v>25P Teaching Room (TE)</v>
          </cell>
          <cell r="G71">
            <v>2750</v>
          </cell>
          <cell r="H71">
            <v>1173.9000000000001</v>
          </cell>
          <cell r="I71">
            <v>0</v>
          </cell>
        </row>
        <row r="72">
          <cell r="A72">
            <v>66</v>
          </cell>
          <cell r="B72" t="str">
            <v>Soffit mounted manual</v>
          </cell>
          <cell r="C72" t="str">
            <v>Blind Type 1</v>
          </cell>
          <cell r="D72" t="str">
            <v>00 FFL</v>
          </cell>
          <cell r="E72" t="str">
            <v>2X116</v>
          </cell>
          <cell r="F72" t="str">
            <v>25P Teaching Room (TE)</v>
          </cell>
          <cell r="G72">
            <v>2750</v>
          </cell>
          <cell r="H72">
            <v>1173.9000000000001</v>
          </cell>
          <cell r="I72">
            <v>0</v>
          </cell>
        </row>
        <row r="73">
          <cell r="A73">
            <v>67</v>
          </cell>
          <cell r="B73" t="str">
            <v>Soffit mounted manual</v>
          </cell>
          <cell r="C73" t="str">
            <v>Blind Type 1</v>
          </cell>
          <cell r="D73" t="str">
            <v>00 FFL</v>
          </cell>
          <cell r="E73" t="str">
            <v>2X116</v>
          </cell>
          <cell r="F73" t="str">
            <v>25P Teaching Room (TE)</v>
          </cell>
          <cell r="G73">
            <v>2750</v>
          </cell>
          <cell r="H73">
            <v>1202.0999999999999</v>
          </cell>
          <cell r="I73">
            <v>0</v>
          </cell>
        </row>
        <row r="74">
          <cell r="A74">
            <v>68</v>
          </cell>
          <cell r="B74" t="str">
            <v>Soffit mounted manual</v>
          </cell>
          <cell r="C74" t="str">
            <v>Blind Type 1</v>
          </cell>
          <cell r="D74" t="str">
            <v>00 FFL</v>
          </cell>
          <cell r="E74" t="str">
            <v>2X116</v>
          </cell>
          <cell r="F74" t="str">
            <v>25P Teaching Room (TE)</v>
          </cell>
          <cell r="G74">
            <v>2750</v>
          </cell>
          <cell r="H74">
            <v>1214</v>
          </cell>
          <cell r="I74">
            <v>0</v>
          </cell>
        </row>
        <row r="75">
          <cell r="A75">
            <v>69</v>
          </cell>
          <cell r="B75" t="str">
            <v>Soffit mounted manual</v>
          </cell>
          <cell r="C75" t="str">
            <v>Blind Type 1</v>
          </cell>
          <cell r="D75" t="str">
            <v>00 FFL</v>
          </cell>
          <cell r="E75" t="str">
            <v>2X117</v>
          </cell>
          <cell r="F75" t="str">
            <v>25P Teaching Room (TE)</v>
          </cell>
          <cell r="G75">
            <v>2750</v>
          </cell>
          <cell r="H75">
            <v>1233.7</v>
          </cell>
          <cell r="I75">
            <v>0</v>
          </cell>
        </row>
        <row r="76">
          <cell r="A76">
            <v>70</v>
          </cell>
          <cell r="B76" t="str">
            <v>Soffit mounted manual</v>
          </cell>
          <cell r="C76" t="str">
            <v>Blind Type 1</v>
          </cell>
          <cell r="D76" t="str">
            <v>00 FFL</v>
          </cell>
          <cell r="E76" t="str">
            <v>2X117</v>
          </cell>
          <cell r="F76" t="str">
            <v>25P Teaching Room (TE)</v>
          </cell>
          <cell r="G76">
            <v>2750</v>
          </cell>
          <cell r="H76">
            <v>1219.4000000000001</v>
          </cell>
          <cell r="I76">
            <v>0</v>
          </cell>
        </row>
        <row r="77">
          <cell r="A77">
            <v>71</v>
          </cell>
          <cell r="B77" t="str">
            <v>Soffit mounted manual</v>
          </cell>
          <cell r="C77" t="str">
            <v>Blind Type 1</v>
          </cell>
          <cell r="D77" t="str">
            <v>00 FFL</v>
          </cell>
          <cell r="E77" t="str">
            <v>2X117</v>
          </cell>
          <cell r="F77" t="str">
            <v>25P Teaching Room (TE)</v>
          </cell>
          <cell r="G77">
            <v>2750</v>
          </cell>
          <cell r="H77">
            <v>1303.4000000000001</v>
          </cell>
          <cell r="I77">
            <v>0</v>
          </cell>
        </row>
        <row r="78">
          <cell r="A78">
            <v>72</v>
          </cell>
          <cell r="B78" t="str">
            <v>Soffit mounted manual</v>
          </cell>
          <cell r="C78" t="str">
            <v>Blind Type 1</v>
          </cell>
          <cell r="D78" t="str">
            <v>00 FFL</v>
          </cell>
          <cell r="E78" t="str">
            <v>2X117</v>
          </cell>
          <cell r="F78" t="str">
            <v>25P Teaching Room (TE)</v>
          </cell>
          <cell r="G78">
            <v>2750</v>
          </cell>
          <cell r="H78">
            <v>1281.4000000000001</v>
          </cell>
          <cell r="I78">
            <v>0</v>
          </cell>
        </row>
        <row r="79">
          <cell r="A79">
            <v>73</v>
          </cell>
          <cell r="B79" t="str">
            <v>Soffit mounted manual</v>
          </cell>
          <cell r="C79" t="str">
            <v>Blind Type 1</v>
          </cell>
          <cell r="D79" t="str">
            <v>00 FFL</v>
          </cell>
          <cell r="E79" t="str">
            <v>2X117</v>
          </cell>
          <cell r="F79" t="str">
            <v>25P Teaching Room (TE)</v>
          </cell>
          <cell r="G79">
            <v>2750</v>
          </cell>
          <cell r="H79">
            <v>1285.7</v>
          </cell>
          <cell r="I79">
            <v>0</v>
          </cell>
        </row>
        <row r="80">
          <cell r="A80">
            <v>74</v>
          </cell>
          <cell r="B80" t="str">
            <v>Soffit mounted manual</v>
          </cell>
          <cell r="C80" t="str">
            <v>Blind Type 1</v>
          </cell>
          <cell r="D80" t="str">
            <v>00 FFL</v>
          </cell>
          <cell r="E80" t="str">
            <v>2XC110B</v>
          </cell>
          <cell r="F80" t="str">
            <v>Employability Display Zone</v>
          </cell>
          <cell r="G80">
            <v>2750</v>
          </cell>
          <cell r="H80">
            <v>1148.0999999999999</v>
          </cell>
          <cell r="I80">
            <v>0</v>
          </cell>
        </row>
        <row r="81">
          <cell r="A81">
            <v>75</v>
          </cell>
          <cell r="B81" t="str">
            <v>Soffit mounted manual</v>
          </cell>
          <cell r="C81" t="str">
            <v>Blind Type 1</v>
          </cell>
          <cell r="D81" t="str">
            <v>00 FFL</v>
          </cell>
          <cell r="E81" t="str">
            <v>2XC110B</v>
          </cell>
          <cell r="F81" t="str">
            <v>Employability Display Zone</v>
          </cell>
          <cell r="G81">
            <v>2750</v>
          </cell>
          <cell r="H81">
            <v>1550.6</v>
          </cell>
          <cell r="I81">
            <v>0</v>
          </cell>
        </row>
        <row r="82">
          <cell r="A82">
            <v>76</v>
          </cell>
          <cell r="B82" t="str">
            <v>Soffit mounted manual</v>
          </cell>
          <cell r="C82" t="str">
            <v>Blind Type 1</v>
          </cell>
          <cell r="D82" t="str">
            <v>00 FFL</v>
          </cell>
          <cell r="E82" t="str">
            <v>2X117</v>
          </cell>
          <cell r="F82" t="str">
            <v>25P Teaching Room (TE)</v>
          </cell>
          <cell r="G82">
            <v>2750</v>
          </cell>
          <cell r="H82">
            <v>1222.8</v>
          </cell>
          <cell r="I82">
            <v>0</v>
          </cell>
        </row>
        <row r="83">
          <cell r="A83">
            <v>77</v>
          </cell>
          <cell r="B83" t="str">
            <v>Soffit mounted manual</v>
          </cell>
          <cell r="C83" t="str">
            <v>Blind Type 1</v>
          </cell>
          <cell r="D83" t="str">
            <v>00 FFL</v>
          </cell>
          <cell r="E83" t="str">
            <v>2X118</v>
          </cell>
          <cell r="F83" t="str">
            <v>25P Teaching Room (TE)</v>
          </cell>
          <cell r="G83">
            <v>2750</v>
          </cell>
          <cell r="H83">
            <v>1251.0999999999999</v>
          </cell>
          <cell r="I83">
            <v>0</v>
          </cell>
        </row>
        <row r="84">
          <cell r="A84">
            <v>78</v>
          </cell>
          <cell r="B84" t="str">
            <v>Soffit mounted manual</v>
          </cell>
          <cell r="C84" t="str">
            <v>Blind Type 1</v>
          </cell>
          <cell r="D84" t="str">
            <v>00 FFL</v>
          </cell>
          <cell r="E84" t="str">
            <v>2X118</v>
          </cell>
          <cell r="F84" t="str">
            <v>25P Teaching Room (TE)</v>
          </cell>
          <cell r="G84">
            <v>2750</v>
          </cell>
          <cell r="H84">
            <v>1288.5999999999999</v>
          </cell>
          <cell r="I84">
            <v>0</v>
          </cell>
        </row>
        <row r="85">
          <cell r="A85">
            <v>79</v>
          </cell>
          <cell r="B85" t="str">
            <v>Soffit mounted manual</v>
          </cell>
          <cell r="C85" t="str">
            <v>Blind Type 1</v>
          </cell>
          <cell r="D85" t="str">
            <v>00 FFL</v>
          </cell>
          <cell r="E85" t="str">
            <v>2X118</v>
          </cell>
          <cell r="F85" t="str">
            <v>25P Teaching Room (TE)</v>
          </cell>
          <cell r="G85">
            <v>2750</v>
          </cell>
          <cell r="H85">
            <v>1253.0999999999999</v>
          </cell>
          <cell r="I85">
            <v>0</v>
          </cell>
        </row>
        <row r="86">
          <cell r="A86">
            <v>80</v>
          </cell>
          <cell r="B86" t="str">
            <v>Soffit mounted Automated</v>
          </cell>
          <cell r="C86" t="str">
            <v>Blind Type 2</v>
          </cell>
          <cell r="D86" t="str">
            <v>00 FFL</v>
          </cell>
          <cell r="G86">
            <v>3300</v>
          </cell>
          <cell r="H86">
            <v>1745.6</v>
          </cell>
          <cell r="I86">
            <v>0</v>
          </cell>
        </row>
        <row r="87">
          <cell r="A87">
            <v>81</v>
          </cell>
          <cell r="B87" t="str">
            <v>Soffit mounted Automated</v>
          </cell>
          <cell r="C87" t="str">
            <v>Blind Type 2</v>
          </cell>
          <cell r="D87" t="str">
            <v>00 FFL</v>
          </cell>
          <cell r="G87">
            <v>3300</v>
          </cell>
          <cell r="H87">
            <v>831.3</v>
          </cell>
          <cell r="I87">
            <v>0</v>
          </cell>
        </row>
        <row r="88">
          <cell r="A88">
            <v>82</v>
          </cell>
          <cell r="B88" t="str">
            <v>Soffit mounted Automated</v>
          </cell>
          <cell r="C88" t="str">
            <v>Blind Type 2</v>
          </cell>
          <cell r="D88" t="str">
            <v>00 FFL</v>
          </cell>
          <cell r="G88">
            <v>3300</v>
          </cell>
          <cell r="H88">
            <v>1732.8</v>
          </cell>
          <cell r="I88">
            <v>0</v>
          </cell>
        </row>
        <row r="89">
          <cell r="A89">
            <v>83</v>
          </cell>
          <cell r="B89" t="str">
            <v>Soffit mounted Automated</v>
          </cell>
          <cell r="C89" t="str">
            <v>Blind Type 2</v>
          </cell>
          <cell r="D89" t="str">
            <v>00 FFL</v>
          </cell>
          <cell r="G89">
            <v>3300</v>
          </cell>
          <cell r="H89">
            <v>1727.6</v>
          </cell>
          <cell r="I89">
            <v>0</v>
          </cell>
        </row>
        <row r="90">
          <cell r="A90">
            <v>84</v>
          </cell>
          <cell r="B90" t="str">
            <v>Soffit mounted Automated</v>
          </cell>
          <cell r="C90" t="str">
            <v>Blind Type 2</v>
          </cell>
          <cell r="D90" t="str">
            <v>00 FFL</v>
          </cell>
          <cell r="G90">
            <v>3300</v>
          </cell>
          <cell r="H90">
            <v>438.7</v>
          </cell>
          <cell r="I90">
            <v>0</v>
          </cell>
        </row>
        <row r="91">
          <cell r="A91">
            <v>85</v>
          </cell>
          <cell r="B91" t="str">
            <v>Soffit mounted Automated</v>
          </cell>
          <cell r="C91" t="str">
            <v>Blind Type 2</v>
          </cell>
          <cell r="D91" t="str">
            <v>00 FFL</v>
          </cell>
          <cell r="G91">
            <v>3300</v>
          </cell>
          <cell r="H91">
            <v>1721.5</v>
          </cell>
          <cell r="I91">
            <v>0</v>
          </cell>
        </row>
        <row r="92">
          <cell r="A92">
            <v>86</v>
          </cell>
          <cell r="B92" t="str">
            <v>Soffit mounted manual</v>
          </cell>
          <cell r="C92" t="str">
            <v>Blind Type 1</v>
          </cell>
          <cell r="D92" t="str">
            <v>01 FFL</v>
          </cell>
          <cell r="E92" t="str">
            <v>3X205</v>
          </cell>
          <cell r="F92" t="str">
            <v>1P Office</v>
          </cell>
          <cell r="G92">
            <v>3500</v>
          </cell>
          <cell r="H92">
            <v>1948.5</v>
          </cell>
          <cell r="I92">
            <v>0</v>
          </cell>
        </row>
        <row r="93">
          <cell r="A93">
            <v>87</v>
          </cell>
          <cell r="B93" t="str">
            <v>Soffit mounted manual</v>
          </cell>
          <cell r="C93" t="str">
            <v>Blind Type 1</v>
          </cell>
          <cell r="D93" t="str">
            <v>01 FFL</v>
          </cell>
          <cell r="E93" t="str">
            <v>3X204</v>
          </cell>
          <cell r="F93" t="str">
            <v>1P Office</v>
          </cell>
          <cell r="G93">
            <v>3500</v>
          </cell>
          <cell r="H93">
            <v>1400</v>
          </cell>
          <cell r="I93">
            <v>0</v>
          </cell>
        </row>
        <row r="94">
          <cell r="A94">
            <v>88</v>
          </cell>
          <cell r="B94" t="str">
            <v>Soffit mounted manual</v>
          </cell>
          <cell r="C94" t="str">
            <v>Blind Type 1</v>
          </cell>
          <cell r="D94" t="str">
            <v>01 FFL</v>
          </cell>
          <cell r="E94" t="str">
            <v>3X203</v>
          </cell>
          <cell r="F94" t="str">
            <v>1P Office</v>
          </cell>
          <cell r="G94">
            <v>3500</v>
          </cell>
          <cell r="H94">
            <v>1405</v>
          </cell>
          <cell r="I94">
            <v>0</v>
          </cell>
        </row>
        <row r="95">
          <cell r="A95">
            <v>89</v>
          </cell>
          <cell r="B95" t="str">
            <v>Soffit mounted manual</v>
          </cell>
          <cell r="C95" t="str">
            <v>Blind Type 1</v>
          </cell>
          <cell r="D95" t="str">
            <v>01 FFL</v>
          </cell>
          <cell r="E95" t="str">
            <v>3X202</v>
          </cell>
          <cell r="F95" t="str">
            <v>1P Office</v>
          </cell>
          <cell r="G95">
            <v>3500</v>
          </cell>
          <cell r="H95">
            <v>1723</v>
          </cell>
          <cell r="I95">
            <v>0</v>
          </cell>
        </row>
        <row r="96">
          <cell r="A96">
            <v>90</v>
          </cell>
          <cell r="B96" t="str">
            <v>Soffit mounted manual</v>
          </cell>
          <cell r="C96" t="str">
            <v>Blind Type 1</v>
          </cell>
          <cell r="D96" t="str">
            <v>01 FFL</v>
          </cell>
          <cell r="E96" t="str">
            <v>3X201</v>
          </cell>
          <cell r="F96" t="str">
            <v>1P Office</v>
          </cell>
          <cell r="G96">
            <v>3500</v>
          </cell>
          <cell r="H96">
            <v>2153</v>
          </cell>
          <cell r="I96">
            <v>0</v>
          </cell>
        </row>
        <row r="97">
          <cell r="A97">
            <v>91</v>
          </cell>
          <cell r="B97" t="str">
            <v>Soffit mounted manual</v>
          </cell>
          <cell r="C97" t="str">
            <v>Blind Type 1</v>
          </cell>
          <cell r="D97" t="str">
            <v>01 FFL</v>
          </cell>
          <cell r="E97" t="str">
            <v>3X200</v>
          </cell>
          <cell r="F97" t="str">
            <v>2P Office</v>
          </cell>
          <cell r="G97">
            <v>3500</v>
          </cell>
          <cell r="H97">
            <v>2320.1</v>
          </cell>
          <cell r="I97">
            <v>0</v>
          </cell>
        </row>
        <row r="98">
          <cell r="A98">
            <v>92</v>
          </cell>
          <cell r="B98" t="str">
            <v>Soffit mounted manual</v>
          </cell>
          <cell r="C98" t="str">
            <v>Blind Type 1</v>
          </cell>
          <cell r="D98" t="str">
            <v>01 FFL</v>
          </cell>
          <cell r="E98" t="str">
            <v>3X228</v>
          </cell>
          <cell r="F98" t="str">
            <v>2P Office</v>
          </cell>
          <cell r="G98">
            <v>3500</v>
          </cell>
          <cell r="H98">
            <v>1858.3</v>
          </cell>
          <cell r="I98">
            <v>0</v>
          </cell>
        </row>
        <row r="99">
          <cell r="A99">
            <v>93</v>
          </cell>
          <cell r="B99" t="str">
            <v>Soffit mounted manual</v>
          </cell>
          <cell r="C99" t="str">
            <v>Blind Type 1</v>
          </cell>
          <cell r="D99" t="str">
            <v>01 FFL</v>
          </cell>
          <cell r="E99" t="str">
            <v>3X227</v>
          </cell>
          <cell r="F99" t="str">
            <v>2P Office</v>
          </cell>
          <cell r="G99">
            <v>3500</v>
          </cell>
          <cell r="H99">
            <v>1858.3</v>
          </cell>
          <cell r="I99">
            <v>0</v>
          </cell>
        </row>
        <row r="100">
          <cell r="A100">
            <v>94</v>
          </cell>
          <cell r="B100" t="str">
            <v>Soffit mounted manual</v>
          </cell>
          <cell r="C100" t="str">
            <v>Blind Type 1</v>
          </cell>
          <cell r="D100" t="str">
            <v>01 FFL</v>
          </cell>
          <cell r="E100" t="str">
            <v>3X225</v>
          </cell>
          <cell r="F100" t="str">
            <v>12P Office</v>
          </cell>
          <cell r="G100">
            <v>2600</v>
          </cell>
          <cell r="H100">
            <v>3169</v>
          </cell>
          <cell r="I100">
            <v>0</v>
          </cell>
        </row>
        <row r="101">
          <cell r="A101">
            <v>95</v>
          </cell>
          <cell r="B101" t="str">
            <v>Soffit mounted manual</v>
          </cell>
          <cell r="C101" t="str">
            <v>Blind Type 1</v>
          </cell>
          <cell r="D101" t="str">
            <v>01 FFL</v>
          </cell>
          <cell r="E101" t="str">
            <v>3X225</v>
          </cell>
          <cell r="F101" t="str">
            <v>12P Office</v>
          </cell>
          <cell r="G101">
            <v>2600</v>
          </cell>
          <cell r="H101">
            <v>2490</v>
          </cell>
          <cell r="I101">
            <v>0</v>
          </cell>
        </row>
        <row r="102">
          <cell r="A102">
            <v>96</v>
          </cell>
          <cell r="B102" t="str">
            <v>Soffit mounted manual</v>
          </cell>
          <cell r="C102" t="str">
            <v>Blind Type 1</v>
          </cell>
          <cell r="D102" t="str">
            <v>01 FFL</v>
          </cell>
          <cell r="E102" t="str">
            <v>3X225</v>
          </cell>
          <cell r="F102" t="str">
            <v>12P Office</v>
          </cell>
          <cell r="G102">
            <v>2600</v>
          </cell>
          <cell r="H102">
            <v>2490</v>
          </cell>
          <cell r="I102">
            <v>0</v>
          </cell>
        </row>
        <row r="103">
          <cell r="A103">
            <v>97</v>
          </cell>
          <cell r="B103" t="str">
            <v>Soffit mounted manual</v>
          </cell>
          <cell r="C103" t="str">
            <v>Blind Type 1</v>
          </cell>
          <cell r="D103" t="str">
            <v>01 FFL</v>
          </cell>
          <cell r="E103" t="str">
            <v>3X206</v>
          </cell>
          <cell r="F103" t="str">
            <v>4P Office</v>
          </cell>
          <cell r="G103">
            <v>1650</v>
          </cell>
          <cell r="H103">
            <v>1561.5</v>
          </cell>
          <cell r="I103">
            <v>875</v>
          </cell>
        </row>
        <row r="104">
          <cell r="A104">
            <v>98</v>
          </cell>
          <cell r="B104" t="str">
            <v>Soffit mounted manual</v>
          </cell>
          <cell r="C104" t="str">
            <v>Blind Type 1</v>
          </cell>
          <cell r="D104" t="str">
            <v>01 FFL</v>
          </cell>
          <cell r="E104" t="str">
            <v>3X211</v>
          </cell>
          <cell r="F104" t="str">
            <v>Staff Breakout</v>
          </cell>
          <cell r="G104">
            <v>1650</v>
          </cell>
          <cell r="H104">
            <v>1561.5</v>
          </cell>
          <cell r="I104">
            <v>875</v>
          </cell>
        </row>
        <row r="105">
          <cell r="A105">
            <v>99</v>
          </cell>
          <cell r="B105" t="str">
            <v>Soffit mounted manual</v>
          </cell>
          <cell r="C105" t="str">
            <v>Blind Type 1</v>
          </cell>
          <cell r="D105" t="str">
            <v>01 FFL</v>
          </cell>
          <cell r="E105" t="str">
            <v>3X211</v>
          </cell>
          <cell r="F105" t="str">
            <v>Staff Breakout</v>
          </cell>
          <cell r="G105">
            <v>1650</v>
          </cell>
          <cell r="H105">
            <v>1561.5</v>
          </cell>
          <cell r="I105">
            <v>875</v>
          </cell>
        </row>
        <row r="106">
          <cell r="A106">
            <v>100</v>
          </cell>
          <cell r="B106" t="str">
            <v>Soffit mounted manual</v>
          </cell>
          <cell r="C106" t="str">
            <v>Blind Type 1</v>
          </cell>
          <cell r="D106" t="str">
            <v>01 FFL</v>
          </cell>
          <cell r="E106" t="str">
            <v>3X214</v>
          </cell>
          <cell r="F106" t="str">
            <v>4P Office</v>
          </cell>
          <cell r="G106">
            <v>1650</v>
          </cell>
          <cell r="H106">
            <v>1561.5</v>
          </cell>
          <cell r="I106">
            <v>875</v>
          </cell>
        </row>
        <row r="107">
          <cell r="A107">
            <v>101</v>
          </cell>
          <cell r="B107" t="str">
            <v>Soffit mounted manual</v>
          </cell>
          <cell r="C107" t="str">
            <v>Blind Type 1</v>
          </cell>
          <cell r="D107" t="str">
            <v>01 FFL</v>
          </cell>
          <cell r="E107" t="str">
            <v>3X215</v>
          </cell>
          <cell r="F107" t="str">
            <v>4P Office</v>
          </cell>
          <cell r="G107">
            <v>1650</v>
          </cell>
          <cell r="H107">
            <v>1216.9000000000001</v>
          </cell>
          <cell r="I107">
            <v>875</v>
          </cell>
        </row>
        <row r="108">
          <cell r="A108">
            <v>102</v>
          </cell>
          <cell r="B108" t="str">
            <v>Soffit mounted manual</v>
          </cell>
          <cell r="C108" t="str">
            <v>Blind Type 1</v>
          </cell>
          <cell r="D108" t="str">
            <v>01 FFL</v>
          </cell>
          <cell r="E108" t="str">
            <v>3X217</v>
          </cell>
          <cell r="F108" t="str">
            <v>4P Office</v>
          </cell>
          <cell r="G108">
            <v>1650</v>
          </cell>
          <cell r="H108">
            <v>1561.5</v>
          </cell>
          <cell r="I108">
            <v>875</v>
          </cell>
        </row>
        <row r="109">
          <cell r="A109">
            <v>103</v>
          </cell>
          <cell r="B109" t="str">
            <v>Soffit mounted manual</v>
          </cell>
          <cell r="C109" t="str">
            <v>Blind Type 1</v>
          </cell>
          <cell r="D109" t="str">
            <v>01 FFL</v>
          </cell>
          <cell r="E109" t="str">
            <v>3X217</v>
          </cell>
          <cell r="F109" t="str">
            <v>4P Office</v>
          </cell>
          <cell r="G109">
            <v>1650</v>
          </cell>
          <cell r="H109">
            <v>1561.5</v>
          </cell>
          <cell r="I109">
            <v>875</v>
          </cell>
        </row>
        <row r="110">
          <cell r="A110">
            <v>104</v>
          </cell>
          <cell r="B110" t="str">
            <v>Soffit mounted manual</v>
          </cell>
          <cell r="C110" t="str">
            <v>Blind Type 1</v>
          </cell>
          <cell r="D110" t="str">
            <v>01 FFL</v>
          </cell>
          <cell r="E110" t="str">
            <v>3X218</v>
          </cell>
          <cell r="F110" t="str">
            <v>4P Office</v>
          </cell>
          <cell r="G110">
            <v>1650</v>
          </cell>
          <cell r="H110">
            <v>1561.5</v>
          </cell>
          <cell r="I110">
            <v>875</v>
          </cell>
        </row>
        <row r="111">
          <cell r="A111">
            <v>105</v>
          </cell>
          <cell r="B111" t="str">
            <v>Soffit mounted manual</v>
          </cell>
          <cell r="C111" t="str">
            <v>Blind Type 1</v>
          </cell>
          <cell r="D111" t="str">
            <v>01 FFL</v>
          </cell>
          <cell r="E111" t="str">
            <v>3X218</v>
          </cell>
          <cell r="F111" t="str">
            <v>4P Office</v>
          </cell>
          <cell r="G111">
            <v>1650</v>
          </cell>
          <cell r="H111">
            <v>1561.5</v>
          </cell>
          <cell r="I111">
            <v>875</v>
          </cell>
        </row>
        <row r="112">
          <cell r="A112">
            <v>106</v>
          </cell>
          <cell r="B112" t="str">
            <v>Soffit mounted manual</v>
          </cell>
          <cell r="C112" t="str">
            <v>Blind Type 1</v>
          </cell>
          <cell r="D112" t="str">
            <v>01 FFL</v>
          </cell>
          <cell r="E112" t="str">
            <v>3X220</v>
          </cell>
          <cell r="F112" t="str">
            <v>1P Office</v>
          </cell>
          <cell r="G112">
            <v>1650</v>
          </cell>
          <cell r="H112">
            <v>1561.5</v>
          </cell>
          <cell r="I112">
            <v>875</v>
          </cell>
        </row>
        <row r="113">
          <cell r="A113">
            <v>107</v>
          </cell>
          <cell r="B113" t="str">
            <v>Soffit mounted manual</v>
          </cell>
          <cell r="C113" t="str">
            <v>Blind Type 1</v>
          </cell>
          <cell r="D113" t="str">
            <v>01 FFL</v>
          </cell>
          <cell r="E113" t="str">
            <v>3X230</v>
          </cell>
          <cell r="F113" t="str">
            <v>4P Office</v>
          </cell>
          <cell r="G113">
            <v>1650</v>
          </cell>
          <cell r="H113">
            <v>1561.5</v>
          </cell>
          <cell r="I113">
            <v>875</v>
          </cell>
        </row>
        <row r="114">
          <cell r="A114">
            <v>108</v>
          </cell>
          <cell r="B114" t="str">
            <v>Soffit mounted manual</v>
          </cell>
          <cell r="C114" t="str">
            <v>Blind Type 1</v>
          </cell>
          <cell r="D114" t="str">
            <v>01 FFL</v>
          </cell>
          <cell r="E114" t="str">
            <v>3X206</v>
          </cell>
          <cell r="F114" t="str">
            <v>4P Office</v>
          </cell>
          <cell r="G114">
            <v>2750</v>
          </cell>
          <cell r="H114">
            <v>1380</v>
          </cell>
          <cell r="I114">
            <v>0</v>
          </cell>
        </row>
        <row r="115">
          <cell r="A115">
            <v>109</v>
          </cell>
          <cell r="B115" t="str">
            <v>Soffit mounted manual</v>
          </cell>
          <cell r="C115" t="str">
            <v>Blind Type 1</v>
          </cell>
          <cell r="D115" t="str">
            <v>01 FFL</v>
          </cell>
          <cell r="E115" t="str">
            <v>3X206</v>
          </cell>
          <cell r="F115" t="str">
            <v>4P Office</v>
          </cell>
          <cell r="G115">
            <v>2750</v>
          </cell>
          <cell r="H115">
            <v>1467</v>
          </cell>
          <cell r="I115">
            <v>0</v>
          </cell>
        </row>
        <row r="116">
          <cell r="A116">
            <v>110</v>
          </cell>
          <cell r="B116" t="str">
            <v>Soffit mounted manual</v>
          </cell>
          <cell r="C116" t="str">
            <v>Blind Type 1</v>
          </cell>
          <cell r="D116" t="str">
            <v>01 FFL</v>
          </cell>
          <cell r="E116" t="str">
            <v>3X213</v>
          </cell>
          <cell r="F116" t="str">
            <v>4P Office</v>
          </cell>
          <cell r="G116">
            <v>2750</v>
          </cell>
          <cell r="H116">
            <v>1426.8</v>
          </cell>
          <cell r="I116">
            <v>0</v>
          </cell>
        </row>
        <row r="117">
          <cell r="A117">
            <v>111</v>
          </cell>
          <cell r="B117" t="str">
            <v>Soffit mounted manual</v>
          </cell>
          <cell r="C117" t="str">
            <v>Blind Type 1</v>
          </cell>
          <cell r="D117" t="str">
            <v>01 FFL</v>
          </cell>
          <cell r="E117" t="str">
            <v>3X213</v>
          </cell>
          <cell r="F117" t="str">
            <v>4P Office</v>
          </cell>
          <cell r="G117">
            <v>2750</v>
          </cell>
          <cell r="H117">
            <v>1461.8</v>
          </cell>
          <cell r="I117">
            <v>0</v>
          </cell>
        </row>
        <row r="118">
          <cell r="A118">
            <v>112</v>
          </cell>
          <cell r="B118" t="str">
            <v>Soffit mounted manual</v>
          </cell>
          <cell r="C118" t="str">
            <v>Blind Type 1</v>
          </cell>
          <cell r="D118" t="str">
            <v>01 FFL</v>
          </cell>
          <cell r="E118" t="str">
            <v>3X213</v>
          </cell>
          <cell r="F118" t="str">
            <v>4P Office</v>
          </cell>
          <cell r="G118">
            <v>2750</v>
          </cell>
          <cell r="H118">
            <v>1847.3</v>
          </cell>
          <cell r="I118">
            <v>0</v>
          </cell>
        </row>
        <row r="119">
          <cell r="A119">
            <v>113</v>
          </cell>
          <cell r="B119" t="str">
            <v>Soffit mounted manual</v>
          </cell>
          <cell r="C119" t="str">
            <v>Blind Type 1</v>
          </cell>
          <cell r="D119" t="str">
            <v>01 FFL</v>
          </cell>
          <cell r="E119" t="str">
            <v>3X213</v>
          </cell>
          <cell r="F119" t="str">
            <v>4P Office</v>
          </cell>
          <cell r="G119">
            <v>2750</v>
          </cell>
          <cell r="H119">
            <v>1537.7</v>
          </cell>
          <cell r="I119">
            <v>0</v>
          </cell>
        </row>
        <row r="120">
          <cell r="A120">
            <v>114</v>
          </cell>
          <cell r="B120" t="str">
            <v>Soffit mounted manual</v>
          </cell>
          <cell r="C120" t="str">
            <v>Blind Type 1</v>
          </cell>
          <cell r="D120" t="str">
            <v>01 FFL</v>
          </cell>
          <cell r="E120" t="str">
            <v>3X214</v>
          </cell>
          <cell r="F120" t="str">
            <v>4P Office</v>
          </cell>
          <cell r="G120">
            <v>2750</v>
          </cell>
          <cell r="H120">
            <v>1328.7</v>
          </cell>
          <cell r="I120">
            <v>0</v>
          </cell>
        </row>
        <row r="121">
          <cell r="A121">
            <v>115</v>
          </cell>
          <cell r="B121" t="str">
            <v>Soffit mounted manual</v>
          </cell>
          <cell r="C121" t="str">
            <v>Blind Type 1</v>
          </cell>
          <cell r="D121" t="str">
            <v>01 FFL</v>
          </cell>
          <cell r="E121" t="str">
            <v>3X215</v>
          </cell>
          <cell r="F121" t="str">
            <v>4P Office</v>
          </cell>
          <cell r="G121">
            <v>2750</v>
          </cell>
          <cell r="H121">
            <v>744.8</v>
          </cell>
          <cell r="I121">
            <v>0</v>
          </cell>
        </row>
        <row r="122">
          <cell r="A122">
            <v>116</v>
          </cell>
          <cell r="B122" t="str">
            <v>Soffit mounted manual</v>
          </cell>
          <cell r="C122" t="str">
            <v>Blind Type 1</v>
          </cell>
          <cell r="D122" t="str">
            <v>01 FFL</v>
          </cell>
          <cell r="E122" t="str">
            <v>3X215</v>
          </cell>
          <cell r="F122" t="str">
            <v>4P Office</v>
          </cell>
          <cell r="G122">
            <v>2750</v>
          </cell>
          <cell r="H122">
            <v>1590.1</v>
          </cell>
          <cell r="I122">
            <v>0</v>
          </cell>
        </row>
        <row r="123">
          <cell r="A123">
            <v>117</v>
          </cell>
          <cell r="B123" t="str">
            <v>Soffit mounted manual</v>
          </cell>
          <cell r="C123" t="str">
            <v>Blind Type 1</v>
          </cell>
          <cell r="D123" t="str">
            <v>01 FFL</v>
          </cell>
          <cell r="E123" t="str">
            <v>3X221</v>
          </cell>
          <cell r="F123" t="str">
            <v>1P Office</v>
          </cell>
          <cell r="G123">
            <v>2750</v>
          </cell>
          <cell r="H123">
            <v>1509.1</v>
          </cell>
          <cell r="I123">
            <v>0</v>
          </cell>
        </row>
        <row r="124">
          <cell r="A124">
            <v>118</v>
          </cell>
          <cell r="B124" t="str">
            <v>Soffit mounted manual</v>
          </cell>
          <cell r="C124" t="str">
            <v>Blind Type 1</v>
          </cell>
          <cell r="D124" t="str">
            <v>01 FFL</v>
          </cell>
          <cell r="E124" t="str">
            <v>3X221</v>
          </cell>
          <cell r="F124" t="str">
            <v>1P Office</v>
          </cell>
          <cell r="G124">
            <v>2750</v>
          </cell>
          <cell r="H124">
            <v>1430</v>
          </cell>
          <cell r="I124">
            <v>0</v>
          </cell>
        </row>
        <row r="125">
          <cell r="A125">
            <v>119</v>
          </cell>
          <cell r="B125" t="str">
            <v>Soffit mounted manual</v>
          </cell>
          <cell r="C125" t="str">
            <v>Blind Type 1</v>
          </cell>
          <cell r="D125" t="str">
            <v>01 FFL</v>
          </cell>
          <cell r="E125" t="str">
            <v>3X222</v>
          </cell>
          <cell r="F125" t="str">
            <v>2P Office</v>
          </cell>
          <cell r="G125">
            <v>2750</v>
          </cell>
          <cell r="H125">
            <v>1432.4</v>
          </cell>
          <cell r="I125">
            <v>0</v>
          </cell>
        </row>
        <row r="126">
          <cell r="A126">
            <v>120</v>
          </cell>
          <cell r="B126" t="str">
            <v>Soffit mounted manual</v>
          </cell>
          <cell r="C126" t="str">
            <v>Blind Type 1</v>
          </cell>
          <cell r="D126" t="str">
            <v>01 FFL</v>
          </cell>
          <cell r="E126" t="str">
            <v>3X222</v>
          </cell>
          <cell r="F126" t="str">
            <v>2P Office</v>
          </cell>
          <cell r="G126">
            <v>2750</v>
          </cell>
          <cell r="H126">
            <v>1421.6</v>
          </cell>
          <cell r="I126">
            <v>0</v>
          </cell>
        </row>
        <row r="127">
          <cell r="A127">
            <v>121</v>
          </cell>
          <cell r="B127" t="str">
            <v>Soffit mounted manual</v>
          </cell>
          <cell r="C127" t="str">
            <v>Blind Type 1</v>
          </cell>
          <cell r="D127" t="str">
            <v>01 FFL</v>
          </cell>
          <cell r="E127" t="str">
            <v>3X224</v>
          </cell>
          <cell r="F127" t="str">
            <v>2P Office</v>
          </cell>
          <cell r="G127">
            <v>2750</v>
          </cell>
          <cell r="H127">
            <v>1432.4</v>
          </cell>
          <cell r="I127">
            <v>0</v>
          </cell>
        </row>
        <row r="128">
          <cell r="A128">
            <v>122</v>
          </cell>
          <cell r="B128" t="str">
            <v>Soffit mounted manual</v>
          </cell>
          <cell r="C128" t="str">
            <v>Blind Type 1</v>
          </cell>
          <cell r="D128" t="str">
            <v>01 FFL</v>
          </cell>
          <cell r="E128" t="str">
            <v>3X224</v>
          </cell>
          <cell r="F128" t="str">
            <v>2P Office</v>
          </cell>
          <cell r="G128">
            <v>2750</v>
          </cell>
          <cell r="H128">
            <v>1340</v>
          </cell>
          <cell r="I128">
            <v>0</v>
          </cell>
        </row>
        <row r="129">
          <cell r="A129">
            <v>123</v>
          </cell>
          <cell r="B129" t="str">
            <v>Soffit mounted manual</v>
          </cell>
          <cell r="C129" t="str">
            <v>Blind Type 1</v>
          </cell>
          <cell r="D129" t="str">
            <v>01 FFL</v>
          </cell>
          <cell r="E129" t="str">
            <v>3X230</v>
          </cell>
          <cell r="F129" t="str">
            <v>4P Office</v>
          </cell>
          <cell r="G129">
            <v>2750</v>
          </cell>
          <cell r="H129">
            <v>1464.8</v>
          </cell>
          <cell r="I129">
            <v>0</v>
          </cell>
        </row>
        <row r="130">
          <cell r="A130">
            <v>124</v>
          </cell>
          <cell r="B130" t="str">
            <v>Soffit mounted manual</v>
          </cell>
          <cell r="C130" t="str">
            <v>Blind Type 1</v>
          </cell>
          <cell r="D130" t="str">
            <v>01 FFL</v>
          </cell>
          <cell r="E130" t="str">
            <v>3X230</v>
          </cell>
          <cell r="F130" t="str">
            <v>4P Office</v>
          </cell>
          <cell r="G130">
            <v>2750</v>
          </cell>
          <cell r="H130">
            <v>1473.2</v>
          </cell>
          <cell r="I130">
            <v>0</v>
          </cell>
        </row>
        <row r="131">
          <cell r="A131">
            <v>125</v>
          </cell>
          <cell r="B131" t="str">
            <v>Soffit mounted manual</v>
          </cell>
          <cell r="C131" t="str">
            <v>Blind Type 1</v>
          </cell>
          <cell r="D131" t="str">
            <v>01 FFL</v>
          </cell>
          <cell r="E131" t="str">
            <v>3X230</v>
          </cell>
          <cell r="F131" t="str">
            <v>4P Office</v>
          </cell>
          <cell r="G131">
            <v>2750</v>
          </cell>
          <cell r="H131">
            <v>1481.5</v>
          </cell>
          <cell r="I131">
            <v>0</v>
          </cell>
        </row>
        <row r="132">
          <cell r="A132">
            <v>126</v>
          </cell>
          <cell r="B132" t="str">
            <v>Soffit mounted manual</v>
          </cell>
          <cell r="C132" t="str">
            <v>Blind Type 1</v>
          </cell>
          <cell r="D132" t="str">
            <v>01 FFL</v>
          </cell>
          <cell r="E132" t="str">
            <v>3X230</v>
          </cell>
          <cell r="F132" t="str">
            <v>4P Office</v>
          </cell>
          <cell r="G132">
            <v>2750</v>
          </cell>
          <cell r="H132">
            <v>1428.5</v>
          </cell>
          <cell r="I132">
            <v>0</v>
          </cell>
        </row>
        <row r="133">
          <cell r="A133">
            <v>127</v>
          </cell>
          <cell r="B133" t="str">
            <v>Soffit mounted manual</v>
          </cell>
          <cell r="C133" t="str">
            <v>Blind Type 1</v>
          </cell>
          <cell r="D133" t="str">
            <v>01 FFL</v>
          </cell>
          <cell r="E133" t="str">
            <v>3X232</v>
          </cell>
          <cell r="F133" t="str">
            <v>2P Office</v>
          </cell>
          <cell r="G133">
            <v>2750</v>
          </cell>
          <cell r="H133">
            <v>1427</v>
          </cell>
          <cell r="I133">
            <v>0</v>
          </cell>
        </row>
        <row r="134">
          <cell r="A134">
            <v>128</v>
          </cell>
          <cell r="B134" t="str">
            <v>Soffit mounted manual</v>
          </cell>
          <cell r="C134" t="str">
            <v>Blind Type 1</v>
          </cell>
          <cell r="D134" t="str">
            <v>01 FFL</v>
          </cell>
          <cell r="E134" t="str">
            <v>3X232</v>
          </cell>
          <cell r="F134" t="str">
            <v>2P Office</v>
          </cell>
          <cell r="G134">
            <v>2750</v>
          </cell>
          <cell r="H134">
            <v>1510</v>
          </cell>
          <cell r="I134">
            <v>0</v>
          </cell>
        </row>
        <row r="135">
          <cell r="A135">
            <v>129</v>
          </cell>
          <cell r="B135" t="str">
            <v>Soffit mounted manual</v>
          </cell>
          <cell r="C135" t="str">
            <v>Blind Type 1</v>
          </cell>
          <cell r="D135" t="str">
            <v>01 FFL</v>
          </cell>
          <cell r="E135" t="str">
            <v>3X233</v>
          </cell>
          <cell r="F135" t="str">
            <v>4P Office</v>
          </cell>
          <cell r="G135">
            <v>2750</v>
          </cell>
          <cell r="H135">
            <v>1510</v>
          </cell>
          <cell r="I135">
            <v>0</v>
          </cell>
        </row>
        <row r="136">
          <cell r="A136">
            <v>130</v>
          </cell>
          <cell r="B136" t="str">
            <v>Soffit mounted manual</v>
          </cell>
          <cell r="C136" t="str">
            <v>Blind Type 1</v>
          </cell>
          <cell r="D136" t="str">
            <v>01 FFL</v>
          </cell>
          <cell r="E136" t="str">
            <v>3X233</v>
          </cell>
          <cell r="F136" t="str">
            <v>4P Office</v>
          </cell>
          <cell r="G136">
            <v>2750</v>
          </cell>
          <cell r="H136">
            <v>1480.7</v>
          </cell>
          <cell r="I136">
            <v>0</v>
          </cell>
        </row>
        <row r="137">
          <cell r="A137">
            <v>131</v>
          </cell>
          <cell r="B137" t="str">
            <v>Soffit mounted manual</v>
          </cell>
          <cell r="C137" t="str">
            <v>Blind Type 1</v>
          </cell>
          <cell r="D137" t="str">
            <v>01 FFL</v>
          </cell>
          <cell r="E137" t="str">
            <v>3X233</v>
          </cell>
          <cell r="F137" t="str">
            <v>4P Office</v>
          </cell>
          <cell r="G137">
            <v>2750</v>
          </cell>
          <cell r="H137">
            <v>1480.7</v>
          </cell>
          <cell r="I137">
            <v>0</v>
          </cell>
        </row>
        <row r="138">
          <cell r="A138">
            <v>132</v>
          </cell>
          <cell r="B138" t="str">
            <v>Soffit mounted manual</v>
          </cell>
          <cell r="C138" t="str">
            <v>Blind Type 1</v>
          </cell>
          <cell r="D138" t="str">
            <v>01 FFL</v>
          </cell>
          <cell r="E138" t="str">
            <v>3X233</v>
          </cell>
          <cell r="F138" t="str">
            <v>4P Office</v>
          </cell>
          <cell r="G138">
            <v>2750</v>
          </cell>
          <cell r="H138">
            <v>1480.7</v>
          </cell>
          <cell r="I138">
            <v>0</v>
          </cell>
        </row>
        <row r="139">
          <cell r="A139">
            <v>133</v>
          </cell>
          <cell r="B139" t="str">
            <v>Soffit mounted manual</v>
          </cell>
          <cell r="C139" t="str">
            <v>Blind Type 1</v>
          </cell>
          <cell r="D139" t="str">
            <v>01 FFL</v>
          </cell>
          <cell r="E139" t="str">
            <v>3X233</v>
          </cell>
          <cell r="F139" t="str">
            <v>4P Office</v>
          </cell>
          <cell r="G139">
            <v>2750</v>
          </cell>
          <cell r="H139">
            <v>1480.7</v>
          </cell>
          <cell r="I139">
            <v>0</v>
          </cell>
        </row>
        <row r="140">
          <cell r="A140">
            <v>134</v>
          </cell>
          <cell r="B140" t="str">
            <v>Soffit mounted manual</v>
          </cell>
          <cell r="C140" t="str">
            <v>Blind Type 1</v>
          </cell>
          <cell r="D140" t="str">
            <v>01 FFL</v>
          </cell>
          <cell r="E140" t="str">
            <v>3X233</v>
          </cell>
          <cell r="F140" t="str">
            <v>4P Office</v>
          </cell>
          <cell r="G140">
            <v>2750</v>
          </cell>
          <cell r="H140">
            <v>669.8</v>
          </cell>
          <cell r="I140">
            <v>0</v>
          </cell>
        </row>
        <row r="141">
          <cell r="A141">
            <v>135</v>
          </cell>
          <cell r="B141" t="str">
            <v>Soffit mounted manual</v>
          </cell>
          <cell r="C141" t="str">
            <v>Blind Type 1</v>
          </cell>
          <cell r="D141" t="str">
            <v>01 FFL</v>
          </cell>
          <cell r="E141" t="str">
            <v>3X233</v>
          </cell>
          <cell r="F141" t="str">
            <v>4P Office</v>
          </cell>
          <cell r="G141">
            <v>2750</v>
          </cell>
          <cell r="H141">
            <v>668.4</v>
          </cell>
          <cell r="I141">
            <v>0</v>
          </cell>
        </row>
        <row r="142">
          <cell r="A142">
            <v>136</v>
          </cell>
          <cell r="B142" t="str">
            <v>Soffit mounted manual</v>
          </cell>
          <cell r="C142" t="str">
            <v>Blind Type 1</v>
          </cell>
          <cell r="D142" t="str">
            <v>01 FFL</v>
          </cell>
          <cell r="E142" t="str">
            <v>3X233</v>
          </cell>
          <cell r="F142" t="str">
            <v>4P Office</v>
          </cell>
          <cell r="G142">
            <v>2750</v>
          </cell>
          <cell r="H142">
            <v>1483.6</v>
          </cell>
          <cell r="I142">
            <v>0</v>
          </cell>
        </row>
        <row r="143">
          <cell r="A143">
            <v>137</v>
          </cell>
          <cell r="B143" t="str">
            <v>Soffit mounted manual</v>
          </cell>
          <cell r="C143" t="str">
            <v>Blind Type 1</v>
          </cell>
          <cell r="D143" t="str">
            <v>01 FFL</v>
          </cell>
          <cell r="E143" t="str">
            <v>3X233</v>
          </cell>
          <cell r="F143" t="str">
            <v>4P Office</v>
          </cell>
          <cell r="G143">
            <v>2750</v>
          </cell>
          <cell r="H143">
            <v>1483.6</v>
          </cell>
          <cell r="I143">
            <v>0</v>
          </cell>
        </row>
        <row r="144">
          <cell r="A144">
            <v>138</v>
          </cell>
          <cell r="B144" t="str">
            <v>Soffit mounted manual</v>
          </cell>
          <cell r="C144" t="str">
            <v>Blind Type 1</v>
          </cell>
          <cell r="D144" t="str">
            <v>01 FFL</v>
          </cell>
          <cell r="E144" t="str">
            <v>3X233</v>
          </cell>
          <cell r="F144" t="str">
            <v>4P Office</v>
          </cell>
          <cell r="G144">
            <v>2750</v>
          </cell>
          <cell r="H144">
            <v>1421.7</v>
          </cell>
          <cell r="I144">
            <v>0</v>
          </cell>
        </row>
        <row r="145">
          <cell r="A145">
            <v>139</v>
          </cell>
          <cell r="B145" t="str">
            <v>Soffit mounted manual</v>
          </cell>
          <cell r="C145" t="str">
            <v>Blind Type 1</v>
          </cell>
          <cell r="D145" t="str">
            <v>01 FFL</v>
          </cell>
          <cell r="E145" t="str">
            <v>3X234</v>
          </cell>
          <cell r="F145" t="str">
            <v>1P Office</v>
          </cell>
          <cell r="G145">
            <v>2750</v>
          </cell>
          <cell r="H145">
            <v>1421.7</v>
          </cell>
          <cell r="I145">
            <v>0</v>
          </cell>
        </row>
        <row r="146">
          <cell r="A146">
            <v>140</v>
          </cell>
          <cell r="B146" t="str">
            <v>Soffit mounted manual</v>
          </cell>
          <cell r="C146" t="str">
            <v>Blind Type 1</v>
          </cell>
          <cell r="D146" t="str">
            <v>01 FFL</v>
          </cell>
          <cell r="E146" t="str">
            <v>3X234</v>
          </cell>
          <cell r="F146" t="str">
            <v>1P Office</v>
          </cell>
          <cell r="G146">
            <v>2750</v>
          </cell>
          <cell r="H146">
            <v>1482.7</v>
          </cell>
          <cell r="I146">
            <v>0</v>
          </cell>
        </row>
        <row r="147">
          <cell r="A147">
            <v>141</v>
          </cell>
          <cell r="B147" t="str">
            <v>Soffit mounted manual</v>
          </cell>
          <cell r="C147" t="str">
            <v>Blind Type 1</v>
          </cell>
          <cell r="D147" t="str">
            <v>01 FFL</v>
          </cell>
          <cell r="E147" t="str">
            <v>3X234</v>
          </cell>
          <cell r="F147" t="str">
            <v>1P Office</v>
          </cell>
          <cell r="G147">
            <v>2750</v>
          </cell>
          <cell r="H147">
            <v>1482.7</v>
          </cell>
          <cell r="I147">
            <v>0</v>
          </cell>
        </row>
        <row r="148">
          <cell r="A148">
            <v>142</v>
          </cell>
          <cell r="B148" t="str">
            <v>Soffit mounted manual</v>
          </cell>
          <cell r="C148" t="str">
            <v>Blind Type 1</v>
          </cell>
          <cell r="D148" t="str">
            <v>01 FFL</v>
          </cell>
          <cell r="E148" t="str">
            <v>3X235</v>
          </cell>
          <cell r="F148" t="str">
            <v>1P Office</v>
          </cell>
          <cell r="G148">
            <v>2750</v>
          </cell>
          <cell r="H148">
            <v>1460.6</v>
          </cell>
          <cell r="I148">
            <v>0</v>
          </cell>
        </row>
        <row r="149">
          <cell r="A149">
            <v>143</v>
          </cell>
          <cell r="B149" t="str">
            <v>Soffit mounted manual</v>
          </cell>
          <cell r="C149" t="str">
            <v>Blind Type 1</v>
          </cell>
          <cell r="D149" t="str">
            <v>01 FFL</v>
          </cell>
          <cell r="E149" t="str">
            <v>3XC202A</v>
          </cell>
          <cell r="F149" t="str">
            <v>Print Hub</v>
          </cell>
          <cell r="G149">
            <v>2750</v>
          </cell>
          <cell r="H149">
            <v>1460.6</v>
          </cell>
          <cell r="I149">
            <v>0</v>
          </cell>
        </row>
        <row r="150">
          <cell r="A150">
            <v>144</v>
          </cell>
          <cell r="B150" t="str">
            <v>Soffit mounted manual</v>
          </cell>
          <cell r="C150" t="str">
            <v>Blind Type 1</v>
          </cell>
          <cell r="D150" t="str">
            <v>01 FFL</v>
          </cell>
          <cell r="E150" t="str">
            <v>3XC202A</v>
          </cell>
          <cell r="F150" t="str">
            <v>Print Hub</v>
          </cell>
          <cell r="G150">
            <v>2750</v>
          </cell>
          <cell r="H150">
            <v>1772.3</v>
          </cell>
          <cell r="I150">
            <v>0</v>
          </cell>
        </row>
        <row r="151">
          <cell r="A151">
            <v>145</v>
          </cell>
          <cell r="B151" t="str">
            <v>Soffit mounted manual</v>
          </cell>
          <cell r="C151" t="str">
            <v>Blind Type 1</v>
          </cell>
          <cell r="D151" t="str">
            <v>01 FFL</v>
          </cell>
          <cell r="E151" t="str">
            <v>3X101</v>
          </cell>
          <cell r="F151" t="str">
            <v>4P Office</v>
          </cell>
          <cell r="G151">
            <v>2750</v>
          </cell>
          <cell r="H151">
            <v>1180</v>
          </cell>
          <cell r="I151">
            <v>0</v>
          </cell>
        </row>
        <row r="152">
          <cell r="A152">
            <v>146</v>
          </cell>
          <cell r="B152" t="str">
            <v>Soffit mounted manual</v>
          </cell>
          <cell r="C152" t="str">
            <v>Blind Type 1</v>
          </cell>
          <cell r="D152" t="str">
            <v>01 FFL</v>
          </cell>
          <cell r="E152" t="str">
            <v>3X101</v>
          </cell>
          <cell r="F152" t="str">
            <v>4P Office</v>
          </cell>
          <cell r="G152">
            <v>2750</v>
          </cell>
          <cell r="H152">
            <v>1180</v>
          </cell>
          <cell r="I152">
            <v>0</v>
          </cell>
        </row>
        <row r="153">
          <cell r="A153">
            <v>147</v>
          </cell>
          <cell r="B153" t="str">
            <v>Soffit mounted manual</v>
          </cell>
          <cell r="C153" t="str">
            <v>Blind Type 1</v>
          </cell>
          <cell r="D153" t="str">
            <v>01 FFL</v>
          </cell>
          <cell r="E153" t="str">
            <v>3X102</v>
          </cell>
          <cell r="F153" t="str">
            <v>4P Office</v>
          </cell>
          <cell r="G153">
            <v>2750</v>
          </cell>
          <cell r="H153">
            <v>1180</v>
          </cell>
          <cell r="I153">
            <v>0</v>
          </cell>
        </row>
        <row r="154">
          <cell r="A154">
            <v>148</v>
          </cell>
          <cell r="B154" t="str">
            <v>Soffit mounted manual</v>
          </cell>
          <cell r="C154" t="str">
            <v>Blind Type 1</v>
          </cell>
          <cell r="D154" t="str">
            <v>01 FFL</v>
          </cell>
          <cell r="E154" t="str">
            <v>3X102</v>
          </cell>
          <cell r="F154" t="str">
            <v>4P Office</v>
          </cell>
          <cell r="G154">
            <v>2750</v>
          </cell>
          <cell r="H154">
            <v>1180</v>
          </cell>
          <cell r="I154">
            <v>0</v>
          </cell>
        </row>
        <row r="155">
          <cell r="A155">
            <v>149</v>
          </cell>
          <cell r="B155" t="str">
            <v>Soffit mounted manual</v>
          </cell>
          <cell r="C155" t="str">
            <v>Blind Type 1</v>
          </cell>
          <cell r="D155" t="str">
            <v>01 FFL</v>
          </cell>
          <cell r="E155" t="str">
            <v>3X103</v>
          </cell>
          <cell r="F155" t="str">
            <v>8P Office</v>
          </cell>
          <cell r="G155">
            <v>2750</v>
          </cell>
          <cell r="H155">
            <v>768.9</v>
          </cell>
          <cell r="I155">
            <v>0</v>
          </cell>
        </row>
        <row r="156">
          <cell r="A156">
            <v>150</v>
          </cell>
          <cell r="B156" t="str">
            <v>Soffit mounted manual</v>
          </cell>
          <cell r="C156" t="str">
            <v>Blind Type 1</v>
          </cell>
          <cell r="D156" t="str">
            <v>01 FFL</v>
          </cell>
          <cell r="E156" t="str">
            <v>3X103</v>
          </cell>
          <cell r="F156" t="str">
            <v>8P Office</v>
          </cell>
          <cell r="G156">
            <v>2750</v>
          </cell>
          <cell r="H156">
            <v>1148.7</v>
          </cell>
          <cell r="I156">
            <v>0</v>
          </cell>
        </row>
        <row r="157">
          <cell r="A157">
            <v>151</v>
          </cell>
          <cell r="B157" t="str">
            <v>Soffit mounted manual</v>
          </cell>
          <cell r="C157" t="str">
            <v>Blind Type 1</v>
          </cell>
          <cell r="D157" t="str">
            <v>01 FFL</v>
          </cell>
          <cell r="E157" t="str">
            <v>3X103</v>
          </cell>
          <cell r="F157" t="str">
            <v>8P Office</v>
          </cell>
          <cell r="G157">
            <v>2750</v>
          </cell>
          <cell r="H157">
            <v>1148.7</v>
          </cell>
          <cell r="I157">
            <v>0</v>
          </cell>
        </row>
        <row r="158">
          <cell r="A158">
            <v>152</v>
          </cell>
          <cell r="B158" t="str">
            <v>Soffit mounted manual</v>
          </cell>
          <cell r="C158" t="str">
            <v>Blind Type 1</v>
          </cell>
          <cell r="D158" t="str">
            <v>01 FFL</v>
          </cell>
          <cell r="E158" t="str">
            <v>3X103</v>
          </cell>
          <cell r="F158" t="str">
            <v>8P Office</v>
          </cell>
          <cell r="G158">
            <v>2750</v>
          </cell>
          <cell r="H158">
            <v>1098.8</v>
          </cell>
          <cell r="I158">
            <v>0</v>
          </cell>
        </row>
        <row r="159">
          <cell r="A159">
            <v>153</v>
          </cell>
          <cell r="B159" t="str">
            <v>Soffit mounted manual</v>
          </cell>
          <cell r="C159" t="str">
            <v>Blind Type 1</v>
          </cell>
          <cell r="D159" t="str">
            <v>01 FFL</v>
          </cell>
          <cell r="E159" t="str">
            <v>3X103</v>
          </cell>
          <cell r="F159" t="str">
            <v>8P Office</v>
          </cell>
          <cell r="G159">
            <v>2750</v>
          </cell>
          <cell r="H159">
            <v>1096.3</v>
          </cell>
          <cell r="I159">
            <v>0</v>
          </cell>
        </row>
        <row r="160">
          <cell r="A160">
            <v>154</v>
          </cell>
          <cell r="B160" t="str">
            <v>Soffit mounted manual</v>
          </cell>
          <cell r="C160" t="str">
            <v>Blind Type 1</v>
          </cell>
          <cell r="D160" t="str">
            <v>01 FFL</v>
          </cell>
          <cell r="E160" t="str">
            <v>3X104</v>
          </cell>
          <cell r="F160" t="str">
            <v>4P Office</v>
          </cell>
          <cell r="G160">
            <v>2750</v>
          </cell>
          <cell r="H160">
            <v>1178.8</v>
          </cell>
          <cell r="I160">
            <v>0</v>
          </cell>
        </row>
        <row r="161">
          <cell r="A161">
            <v>155</v>
          </cell>
          <cell r="B161" t="str">
            <v>Soffit mounted manual</v>
          </cell>
          <cell r="C161" t="str">
            <v>Blind Type 1</v>
          </cell>
          <cell r="D161" t="str">
            <v>01 FFL</v>
          </cell>
          <cell r="E161" t="str">
            <v>3X105</v>
          </cell>
          <cell r="F161" t="str">
            <v>25P TEAL Teaching Room</v>
          </cell>
          <cell r="G161">
            <v>2750</v>
          </cell>
          <cell r="H161">
            <v>1178.8</v>
          </cell>
          <cell r="I161">
            <v>0</v>
          </cell>
        </row>
        <row r="162">
          <cell r="A162">
            <v>156</v>
          </cell>
          <cell r="B162" t="str">
            <v>Soffit mounted manual</v>
          </cell>
          <cell r="C162" t="str">
            <v>Blind Type 1</v>
          </cell>
          <cell r="D162" t="str">
            <v>01 FFL</v>
          </cell>
          <cell r="E162" t="str">
            <v>3X105</v>
          </cell>
          <cell r="F162" t="str">
            <v>25P TEAL Teaching Room</v>
          </cell>
          <cell r="G162">
            <v>2750</v>
          </cell>
          <cell r="H162">
            <v>1116.0999999999999</v>
          </cell>
          <cell r="I162">
            <v>0</v>
          </cell>
        </row>
        <row r="163">
          <cell r="A163">
            <v>157</v>
          </cell>
          <cell r="B163" t="str">
            <v>Soffit mounted manual</v>
          </cell>
          <cell r="C163" t="str">
            <v>Blind Type 1</v>
          </cell>
          <cell r="D163" t="str">
            <v>01 FFL</v>
          </cell>
          <cell r="E163" t="str">
            <v>3X105</v>
          </cell>
          <cell r="F163" t="str">
            <v>25P TEAL Teaching Room</v>
          </cell>
          <cell r="G163">
            <v>2750</v>
          </cell>
          <cell r="H163">
            <v>776.7</v>
          </cell>
          <cell r="I163">
            <v>0</v>
          </cell>
        </row>
        <row r="164">
          <cell r="A164">
            <v>158</v>
          </cell>
          <cell r="B164" t="str">
            <v>Soffit mounted manual</v>
          </cell>
          <cell r="C164" t="str">
            <v>Blind Type 1</v>
          </cell>
          <cell r="D164" t="str">
            <v>01 FFL</v>
          </cell>
          <cell r="E164" t="str">
            <v>3X106</v>
          </cell>
          <cell r="F164" t="str">
            <v>Social Learning</v>
          </cell>
          <cell r="G164">
            <v>2750</v>
          </cell>
          <cell r="H164">
            <v>1400.4</v>
          </cell>
          <cell r="I164">
            <v>0</v>
          </cell>
        </row>
        <row r="165">
          <cell r="A165">
            <v>159</v>
          </cell>
          <cell r="B165" t="str">
            <v>Soffit mounted manual</v>
          </cell>
          <cell r="C165" t="str">
            <v>Blind Type 1</v>
          </cell>
          <cell r="D165" t="str">
            <v>01 FFL</v>
          </cell>
          <cell r="E165" t="str">
            <v>3X106</v>
          </cell>
          <cell r="F165" t="str">
            <v>Social Learning</v>
          </cell>
          <cell r="G165">
            <v>2750</v>
          </cell>
          <cell r="H165">
            <v>1390.4</v>
          </cell>
          <cell r="I165">
            <v>0</v>
          </cell>
        </row>
        <row r="166">
          <cell r="A166">
            <v>160</v>
          </cell>
          <cell r="B166" t="str">
            <v>Soffit mounted manual</v>
          </cell>
          <cell r="C166" t="str">
            <v>Blind Type 1</v>
          </cell>
          <cell r="D166" t="str">
            <v>01 FFL</v>
          </cell>
          <cell r="E166" t="str">
            <v>3X107</v>
          </cell>
          <cell r="F166" t="str">
            <v>25P Teaching Room</v>
          </cell>
          <cell r="G166">
            <v>2750</v>
          </cell>
          <cell r="H166">
            <v>1187.4000000000001</v>
          </cell>
          <cell r="I166">
            <v>0</v>
          </cell>
        </row>
        <row r="167">
          <cell r="A167">
            <v>161</v>
          </cell>
          <cell r="B167" t="str">
            <v>Soffit mounted manual</v>
          </cell>
          <cell r="C167" t="str">
            <v>Blind Type 1</v>
          </cell>
          <cell r="D167" t="str">
            <v>01 FFL</v>
          </cell>
          <cell r="E167" t="str">
            <v>3X107</v>
          </cell>
          <cell r="F167" t="str">
            <v>25P Teaching Room</v>
          </cell>
          <cell r="G167">
            <v>2750</v>
          </cell>
          <cell r="H167">
            <v>1182.8</v>
          </cell>
          <cell r="I167">
            <v>0</v>
          </cell>
        </row>
        <row r="168">
          <cell r="A168">
            <v>162</v>
          </cell>
          <cell r="B168" t="str">
            <v>Soffit mounted manual</v>
          </cell>
          <cell r="C168" t="str">
            <v>Blind Type 1</v>
          </cell>
          <cell r="D168" t="str">
            <v>01 FFL</v>
          </cell>
          <cell r="E168" t="str">
            <v>3X107</v>
          </cell>
          <cell r="F168" t="str">
            <v>25P Teaching Room</v>
          </cell>
          <cell r="G168">
            <v>2750</v>
          </cell>
          <cell r="H168">
            <v>1182.5999999999999</v>
          </cell>
          <cell r="I168">
            <v>0</v>
          </cell>
        </row>
        <row r="169">
          <cell r="A169">
            <v>163</v>
          </cell>
          <cell r="B169" t="str">
            <v>Soffit mounted manual</v>
          </cell>
          <cell r="C169" t="str">
            <v>Blind Type 1</v>
          </cell>
          <cell r="D169" t="str">
            <v>01 FFL</v>
          </cell>
          <cell r="E169" t="str">
            <v>3X108</v>
          </cell>
          <cell r="F169" t="str">
            <v>25P TEAL Teaching Room</v>
          </cell>
          <cell r="G169">
            <v>2750</v>
          </cell>
          <cell r="H169">
            <v>784.6</v>
          </cell>
          <cell r="I169">
            <v>0</v>
          </cell>
        </row>
        <row r="170">
          <cell r="A170">
            <v>164</v>
          </cell>
          <cell r="B170" t="str">
            <v>Soffit mounted manual</v>
          </cell>
          <cell r="C170" t="str">
            <v>Blind Type 1</v>
          </cell>
          <cell r="D170" t="str">
            <v>01 FFL</v>
          </cell>
          <cell r="E170" t="str">
            <v>3X108</v>
          </cell>
          <cell r="F170" t="str">
            <v>25P TEAL Teaching Room</v>
          </cell>
          <cell r="G170">
            <v>2750</v>
          </cell>
          <cell r="H170">
            <v>1149.5999999999999</v>
          </cell>
          <cell r="I170">
            <v>0</v>
          </cell>
        </row>
        <row r="171">
          <cell r="A171">
            <v>165</v>
          </cell>
          <cell r="B171" t="str">
            <v>Soffit mounted manual</v>
          </cell>
          <cell r="C171" t="str">
            <v>Blind Type 1</v>
          </cell>
          <cell r="D171" t="str">
            <v>01 FFL</v>
          </cell>
          <cell r="E171" t="str">
            <v>3X108</v>
          </cell>
          <cell r="F171" t="str">
            <v>25P TEAL Teaching Room</v>
          </cell>
          <cell r="G171">
            <v>2750</v>
          </cell>
          <cell r="H171">
            <v>1149.9000000000001</v>
          </cell>
          <cell r="I171">
            <v>0</v>
          </cell>
        </row>
        <row r="172">
          <cell r="A172">
            <v>166</v>
          </cell>
          <cell r="B172" t="str">
            <v>Soffit mounted manual</v>
          </cell>
          <cell r="C172" t="str">
            <v>Blind Type 1</v>
          </cell>
          <cell r="D172" t="str">
            <v>01 FFL</v>
          </cell>
          <cell r="E172" t="str">
            <v>3X108</v>
          </cell>
          <cell r="F172" t="str">
            <v>25P TEAL Teaching Room</v>
          </cell>
          <cell r="G172">
            <v>2750</v>
          </cell>
          <cell r="H172">
            <v>1134.8</v>
          </cell>
          <cell r="I172">
            <v>0</v>
          </cell>
        </row>
        <row r="173">
          <cell r="A173">
            <v>167</v>
          </cell>
          <cell r="B173" t="str">
            <v>Soffit mounted manual</v>
          </cell>
          <cell r="C173" t="str">
            <v>Blind Type 1</v>
          </cell>
          <cell r="D173" t="str">
            <v>01 FFL</v>
          </cell>
          <cell r="E173" t="str">
            <v>3X109</v>
          </cell>
          <cell r="F173" t="str">
            <v>50P TEAL Teaching Room</v>
          </cell>
          <cell r="G173">
            <v>2750</v>
          </cell>
          <cell r="H173">
            <v>1180</v>
          </cell>
          <cell r="I173">
            <v>0</v>
          </cell>
        </row>
        <row r="174">
          <cell r="A174">
            <v>168</v>
          </cell>
          <cell r="B174" t="str">
            <v>Soffit mounted manual</v>
          </cell>
          <cell r="C174" t="str">
            <v>Blind Type 1</v>
          </cell>
          <cell r="D174" t="str">
            <v>01 FFL</v>
          </cell>
          <cell r="E174" t="str">
            <v>3X109</v>
          </cell>
          <cell r="F174" t="str">
            <v>50P TEAL Teaching Room</v>
          </cell>
          <cell r="G174">
            <v>2750</v>
          </cell>
          <cell r="H174">
            <v>1180</v>
          </cell>
          <cell r="I174">
            <v>0</v>
          </cell>
        </row>
        <row r="175">
          <cell r="A175">
            <v>169</v>
          </cell>
          <cell r="B175" t="str">
            <v>Soffit mounted manual</v>
          </cell>
          <cell r="C175" t="str">
            <v>Blind Type 1</v>
          </cell>
          <cell r="D175" t="str">
            <v>01 FFL</v>
          </cell>
          <cell r="E175" t="str">
            <v>3X109</v>
          </cell>
          <cell r="F175" t="str">
            <v>50P TEAL Teaching Room</v>
          </cell>
          <cell r="G175">
            <v>2750</v>
          </cell>
          <cell r="H175">
            <v>1180</v>
          </cell>
          <cell r="I175">
            <v>0</v>
          </cell>
        </row>
        <row r="176">
          <cell r="A176">
            <v>170</v>
          </cell>
          <cell r="B176" t="str">
            <v>Soffit mounted manual</v>
          </cell>
          <cell r="C176" t="str">
            <v>Blind Type 1</v>
          </cell>
          <cell r="D176" t="str">
            <v>01 FFL</v>
          </cell>
          <cell r="E176" t="str">
            <v>3X109</v>
          </cell>
          <cell r="F176" t="str">
            <v>50P TEAL Teaching Room</v>
          </cell>
          <cell r="G176">
            <v>2750</v>
          </cell>
          <cell r="H176">
            <v>1493.6</v>
          </cell>
          <cell r="I176">
            <v>0</v>
          </cell>
        </row>
        <row r="177">
          <cell r="A177">
            <v>171</v>
          </cell>
          <cell r="B177" t="str">
            <v>Soffit mounted manual</v>
          </cell>
          <cell r="C177" t="str">
            <v>Blind Type 1</v>
          </cell>
          <cell r="D177" t="str">
            <v>01 FFL</v>
          </cell>
          <cell r="E177" t="str">
            <v>3X109</v>
          </cell>
          <cell r="F177" t="str">
            <v>50P TEAL Teaching Room</v>
          </cell>
          <cell r="G177">
            <v>2750</v>
          </cell>
          <cell r="H177">
            <v>1472.2</v>
          </cell>
          <cell r="I177">
            <v>0</v>
          </cell>
        </row>
        <row r="178">
          <cell r="A178">
            <v>172</v>
          </cell>
          <cell r="B178" t="str">
            <v>Soffit mounted manual</v>
          </cell>
          <cell r="C178" t="str">
            <v>Blind Type 1</v>
          </cell>
          <cell r="D178" t="str">
            <v>01 FFL</v>
          </cell>
          <cell r="E178" t="str">
            <v>3X110</v>
          </cell>
          <cell r="F178" t="str">
            <v>50P TEAL Teaching Room</v>
          </cell>
          <cell r="G178">
            <v>1850</v>
          </cell>
          <cell r="H178">
            <v>1462.4</v>
          </cell>
          <cell r="I178">
            <v>900</v>
          </cell>
        </row>
        <row r="179">
          <cell r="A179">
            <v>173</v>
          </cell>
          <cell r="B179" t="str">
            <v>Soffit mounted manual</v>
          </cell>
          <cell r="C179" t="str">
            <v>Blind Type 1</v>
          </cell>
          <cell r="D179" t="str">
            <v>01 FFL</v>
          </cell>
          <cell r="E179" t="str">
            <v>3X110</v>
          </cell>
          <cell r="F179" t="str">
            <v>50P TEAL Teaching Room</v>
          </cell>
          <cell r="G179">
            <v>1850</v>
          </cell>
          <cell r="H179">
            <v>1657.5</v>
          </cell>
          <cell r="I179">
            <v>900</v>
          </cell>
        </row>
        <row r="180">
          <cell r="A180">
            <v>174</v>
          </cell>
          <cell r="B180" t="str">
            <v>Soffit mounted manual</v>
          </cell>
          <cell r="C180" t="str">
            <v>Blind Type 1</v>
          </cell>
          <cell r="D180" t="str">
            <v>01 FFL</v>
          </cell>
          <cell r="E180" t="str">
            <v>3X110</v>
          </cell>
          <cell r="F180" t="str">
            <v>50P TEAL Teaching Room</v>
          </cell>
          <cell r="G180">
            <v>1850</v>
          </cell>
          <cell r="H180">
            <v>1596.1</v>
          </cell>
          <cell r="I180">
            <v>900</v>
          </cell>
        </row>
        <row r="181">
          <cell r="A181">
            <v>175</v>
          </cell>
          <cell r="B181" t="str">
            <v>Soffit mounted manual</v>
          </cell>
          <cell r="C181" t="str">
            <v>Blind Type 1</v>
          </cell>
          <cell r="D181" t="str">
            <v>01 FFL</v>
          </cell>
          <cell r="E181" t="str">
            <v>3X110</v>
          </cell>
          <cell r="F181" t="str">
            <v>50P TEAL Teaching Room</v>
          </cell>
          <cell r="G181">
            <v>1850</v>
          </cell>
          <cell r="H181">
            <v>1622.3</v>
          </cell>
          <cell r="I181">
            <v>900</v>
          </cell>
        </row>
        <row r="182">
          <cell r="A182">
            <v>176</v>
          </cell>
          <cell r="B182" t="str">
            <v>Soffit mounted manual</v>
          </cell>
          <cell r="C182" t="str">
            <v>Blind Type 1</v>
          </cell>
          <cell r="D182" t="str">
            <v>01 FFL</v>
          </cell>
          <cell r="E182" t="str">
            <v>3X110</v>
          </cell>
          <cell r="F182" t="str">
            <v>50P TEAL Teaching Room</v>
          </cell>
          <cell r="G182">
            <v>1850</v>
          </cell>
          <cell r="H182">
            <v>1049</v>
          </cell>
          <cell r="I182">
            <v>900</v>
          </cell>
        </row>
        <row r="183">
          <cell r="A183">
            <v>177</v>
          </cell>
          <cell r="B183" t="str">
            <v>Soffit mounted manual</v>
          </cell>
          <cell r="C183" t="str">
            <v>Blind Type 1</v>
          </cell>
          <cell r="D183" t="str">
            <v>01 FFL</v>
          </cell>
          <cell r="E183" t="str">
            <v>3X110</v>
          </cell>
          <cell r="F183" t="str">
            <v>50P TEAL Teaching Room</v>
          </cell>
          <cell r="G183">
            <v>1850</v>
          </cell>
          <cell r="H183">
            <v>1100</v>
          </cell>
          <cell r="I183">
            <v>900</v>
          </cell>
        </row>
        <row r="184">
          <cell r="A184">
            <v>178</v>
          </cell>
          <cell r="B184" t="str">
            <v>Soffit mounted manual</v>
          </cell>
          <cell r="C184" t="str">
            <v>Blind Type 1</v>
          </cell>
          <cell r="D184" t="str">
            <v>01 FFL</v>
          </cell>
          <cell r="E184" t="str">
            <v>3X110</v>
          </cell>
          <cell r="F184" t="str">
            <v>50P TEAL Teaching Room</v>
          </cell>
          <cell r="G184">
            <v>1850</v>
          </cell>
          <cell r="H184">
            <v>1049</v>
          </cell>
          <cell r="I184">
            <v>900</v>
          </cell>
        </row>
        <row r="185">
          <cell r="A185">
            <v>179</v>
          </cell>
          <cell r="B185" t="str">
            <v>Soffit mounted manual</v>
          </cell>
          <cell r="C185" t="str">
            <v>Blind Type 1</v>
          </cell>
          <cell r="D185" t="str">
            <v>01 FFL</v>
          </cell>
          <cell r="E185" t="str">
            <v>3X111</v>
          </cell>
          <cell r="F185" t="str">
            <v>2P Office</v>
          </cell>
          <cell r="G185">
            <v>2750</v>
          </cell>
          <cell r="H185">
            <v>1148.0999999999999</v>
          </cell>
          <cell r="I185">
            <v>0</v>
          </cell>
        </row>
        <row r="186">
          <cell r="A186">
            <v>180</v>
          </cell>
          <cell r="B186" t="str">
            <v>Soffit mounted manual</v>
          </cell>
          <cell r="C186" t="str">
            <v>Blind Type 1</v>
          </cell>
          <cell r="D186" t="str">
            <v>01 FFL</v>
          </cell>
          <cell r="E186" t="str">
            <v>3X111</v>
          </cell>
          <cell r="F186" t="str">
            <v>2P Office</v>
          </cell>
          <cell r="G186">
            <v>2750</v>
          </cell>
          <cell r="H186">
            <v>1550.6</v>
          </cell>
          <cell r="I186">
            <v>0</v>
          </cell>
        </row>
        <row r="187">
          <cell r="A187">
            <v>181</v>
          </cell>
          <cell r="B187" t="str">
            <v>Soffit mounted manual</v>
          </cell>
          <cell r="C187" t="str">
            <v>Blind Type 1</v>
          </cell>
          <cell r="D187" t="str">
            <v>01 FFL</v>
          </cell>
          <cell r="E187" t="str">
            <v>3X112</v>
          </cell>
          <cell r="F187" t="str">
            <v>PhD</v>
          </cell>
          <cell r="G187">
            <v>2750</v>
          </cell>
          <cell r="H187">
            <v>925.1</v>
          </cell>
          <cell r="I187">
            <v>0</v>
          </cell>
        </row>
        <row r="188">
          <cell r="A188">
            <v>182</v>
          </cell>
          <cell r="B188" t="str">
            <v>Soffit mounted manual</v>
          </cell>
          <cell r="C188" t="str">
            <v>Blind Type 1</v>
          </cell>
          <cell r="D188" t="str">
            <v>01 FFL</v>
          </cell>
          <cell r="E188" t="str">
            <v>3X112</v>
          </cell>
          <cell r="F188" t="str">
            <v>PhD</v>
          </cell>
          <cell r="G188">
            <v>2750</v>
          </cell>
          <cell r="H188">
            <v>823.6</v>
          </cell>
          <cell r="I188">
            <v>0</v>
          </cell>
        </row>
        <row r="189">
          <cell r="A189">
            <v>183</v>
          </cell>
          <cell r="B189" t="str">
            <v>Soffit mounted manual</v>
          </cell>
          <cell r="C189" t="str">
            <v>Blind Type 1</v>
          </cell>
          <cell r="D189" t="str">
            <v>01 FFL</v>
          </cell>
          <cell r="E189" t="str">
            <v>3X112</v>
          </cell>
          <cell r="F189" t="str">
            <v>PhD</v>
          </cell>
          <cell r="G189">
            <v>2750</v>
          </cell>
          <cell r="H189">
            <v>823.6</v>
          </cell>
          <cell r="I189">
            <v>0</v>
          </cell>
        </row>
        <row r="190">
          <cell r="A190">
            <v>184</v>
          </cell>
          <cell r="B190" t="str">
            <v>Soffit mounted manual</v>
          </cell>
          <cell r="C190" t="str">
            <v>Blind Type 1</v>
          </cell>
          <cell r="D190" t="str">
            <v>01 FFL</v>
          </cell>
          <cell r="G190">
            <v>2750</v>
          </cell>
          <cell r="H190">
            <v>831.1</v>
          </cell>
          <cell r="I190">
            <v>0</v>
          </cell>
        </row>
        <row r="191">
          <cell r="A191">
            <v>185</v>
          </cell>
          <cell r="B191" t="str">
            <v>Soffit mounted manual</v>
          </cell>
          <cell r="C191" t="str">
            <v>Blind Type 1</v>
          </cell>
          <cell r="D191" t="str">
            <v>01 FFL</v>
          </cell>
          <cell r="G191">
            <v>2750</v>
          </cell>
          <cell r="H191">
            <v>1295</v>
          </cell>
          <cell r="I191">
            <v>0</v>
          </cell>
        </row>
        <row r="192">
          <cell r="A192">
            <v>186</v>
          </cell>
          <cell r="B192" t="str">
            <v>Soffit mounted manual</v>
          </cell>
          <cell r="C192" t="str">
            <v>Blind Type 1</v>
          </cell>
          <cell r="D192" t="str">
            <v>01 FFL</v>
          </cell>
          <cell r="E192" t="str">
            <v>3X100</v>
          </cell>
          <cell r="F192" t="str">
            <v>Social Learning</v>
          </cell>
          <cell r="G192">
            <v>2750</v>
          </cell>
          <cell r="H192">
            <v>1385.2</v>
          </cell>
          <cell r="I192">
            <v>0</v>
          </cell>
        </row>
        <row r="193">
          <cell r="A193">
            <v>187</v>
          </cell>
          <cell r="B193" t="str">
            <v>Soffit mounted manual</v>
          </cell>
          <cell r="C193" t="str">
            <v>Blind Type 1</v>
          </cell>
          <cell r="D193" t="str">
            <v>01 FFL</v>
          </cell>
          <cell r="E193" t="str">
            <v>3X100</v>
          </cell>
          <cell r="F193" t="str">
            <v>Social Learning</v>
          </cell>
          <cell r="G193">
            <v>2750</v>
          </cell>
          <cell r="H193">
            <v>1385.2</v>
          </cell>
          <cell r="I193">
            <v>0</v>
          </cell>
        </row>
        <row r="194">
          <cell r="A194">
            <v>188</v>
          </cell>
          <cell r="B194" t="str">
            <v>Soffit mounted manual</v>
          </cell>
          <cell r="C194" t="str">
            <v>Blind Type 1</v>
          </cell>
          <cell r="D194" t="str">
            <v>01 FFL</v>
          </cell>
          <cell r="E194" t="str">
            <v>3X100</v>
          </cell>
          <cell r="F194" t="str">
            <v>Social Learning</v>
          </cell>
          <cell r="G194">
            <v>2750</v>
          </cell>
          <cell r="H194">
            <v>1385.2</v>
          </cell>
          <cell r="I194">
            <v>0</v>
          </cell>
        </row>
        <row r="195">
          <cell r="A195">
            <v>189</v>
          </cell>
          <cell r="B195" t="str">
            <v>Soffit mounted manual</v>
          </cell>
          <cell r="C195" t="str">
            <v>Blind Type 1</v>
          </cell>
          <cell r="D195" t="str">
            <v>01 FFL</v>
          </cell>
          <cell r="E195" t="str">
            <v>3X100</v>
          </cell>
          <cell r="F195" t="str">
            <v>Social Learning</v>
          </cell>
          <cell r="G195">
            <v>2750</v>
          </cell>
          <cell r="H195">
            <v>1379.7</v>
          </cell>
          <cell r="I195">
            <v>0</v>
          </cell>
        </row>
        <row r="196">
          <cell r="A196">
            <v>190</v>
          </cell>
          <cell r="B196" t="str">
            <v>Soffit mounted manual</v>
          </cell>
          <cell r="C196" t="str">
            <v>Blind Type 1</v>
          </cell>
          <cell r="D196" t="str">
            <v>02 FFL</v>
          </cell>
          <cell r="E196" t="str">
            <v>4X208</v>
          </cell>
          <cell r="F196" t="str">
            <v>2P Office</v>
          </cell>
          <cell r="G196">
            <v>2750</v>
          </cell>
          <cell r="H196">
            <v>1182.9000000000001</v>
          </cell>
          <cell r="I196">
            <v>0</v>
          </cell>
        </row>
        <row r="197">
          <cell r="A197">
            <v>191</v>
          </cell>
          <cell r="B197" t="str">
            <v>Soffit mounted manual</v>
          </cell>
          <cell r="C197" t="str">
            <v>Blind Type 1</v>
          </cell>
          <cell r="D197" t="str">
            <v>02 FFL</v>
          </cell>
          <cell r="E197" t="str">
            <v>4XC201C</v>
          </cell>
          <cell r="F197" t="str">
            <v>Breakout</v>
          </cell>
          <cell r="G197">
            <v>2750</v>
          </cell>
          <cell r="H197">
            <v>1178.4000000000001</v>
          </cell>
          <cell r="I197">
            <v>0</v>
          </cell>
        </row>
        <row r="198">
          <cell r="A198">
            <v>192</v>
          </cell>
          <cell r="B198" t="str">
            <v>Soffit mounted manual</v>
          </cell>
          <cell r="C198" t="str">
            <v>Blind Type 1</v>
          </cell>
          <cell r="D198" t="str">
            <v>02 FFL</v>
          </cell>
          <cell r="E198" t="str">
            <v>4XC201C</v>
          </cell>
          <cell r="F198" t="str">
            <v>Breakout</v>
          </cell>
          <cell r="G198">
            <v>2750</v>
          </cell>
          <cell r="H198">
            <v>1899.3</v>
          </cell>
          <cell r="I198">
            <v>0</v>
          </cell>
        </row>
        <row r="199">
          <cell r="A199">
            <v>193</v>
          </cell>
          <cell r="B199" t="str">
            <v>Soffit mounted manual</v>
          </cell>
          <cell r="C199" t="str">
            <v>Blind Type 1</v>
          </cell>
          <cell r="D199" t="str">
            <v>02 FFL</v>
          </cell>
          <cell r="E199" t="str">
            <v>4X209</v>
          </cell>
          <cell r="F199" t="str">
            <v>4P Office</v>
          </cell>
          <cell r="G199">
            <v>2750</v>
          </cell>
          <cell r="H199">
            <v>1078</v>
          </cell>
          <cell r="I199">
            <v>0</v>
          </cell>
        </row>
        <row r="200">
          <cell r="A200">
            <v>194</v>
          </cell>
          <cell r="B200" t="str">
            <v>Soffit mounted manual</v>
          </cell>
          <cell r="C200" t="str">
            <v>Blind Type 1</v>
          </cell>
          <cell r="D200" t="str">
            <v>02 FFL</v>
          </cell>
          <cell r="E200" t="str">
            <v>4X209</v>
          </cell>
          <cell r="F200" t="str">
            <v>4P Office</v>
          </cell>
          <cell r="G200">
            <v>2750</v>
          </cell>
          <cell r="H200">
            <v>993.2</v>
          </cell>
          <cell r="I200">
            <v>0</v>
          </cell>
        </row>
        <row r="201">
          <cell r="A201">
            <v>195</v>
          </cell>
          <cell r="B201" t="str">
            <v>Soffit mounted manual</v>
          </cell>
          <cell r="C201" t="str">
            <v>Blind Type 1</v>
          </cell>
          <cell r="D201" t="str">
            <v>02 FFL</v>
          </cell>
          <cell r="E201" t="str">
            <v>4X209</v>
          </cell>
          <cell r="F201" t="str">
            <v>4P Office</v>
          </cell>
          <cell r="G201">
            <v>2750</v>
          </cell>
          <cell r="H201">
            <v>972</v>
          </cell>
          <cell r="I201">
            <v>0</v>
          </cell>
        </row>
        <row r="202">
          <cell r="A202">
            <v>196</v>
          </cell>
          <cell r="B202" t="str">
            <v>Soffit mounted manual</v>
          </cell>
          <cell r="C202" t="str">
            <v>Blind Type 1</v>
          </cell>
          <cell r="D202" t="str">
            <v>02 FFL</v>
          </cell>
          <cell r="E202" t="str">
            <v>4X209</v>
          </cell>
          <cell r="F202" t="str">
            <v>4P Office</v>
          </cell>
          <cell r="G202">
            <v>2750</v>
          </cell>
          <cell r="H202">
            <v>1228</v>
          </cell>
          <cell r="I202">
            <v>0</v>
          </cell>
        </row>
        <row r="203">
          <cell r="A203">
            <v>197</v>
          </cell>
          <cell r="B203" t="str">
            <v>Soffit mounted manual</v>
          </cell>
          <cell r="C203" t="str">
            <v>Blind Type 1</v>
          </cell>
          <cell r="D203" t="str">
            <v>02 FFL</v>
          </cell>
          <cell r="E203" t="str">
            <v>4X209</v>
          </cell>
          <cell r="F203" t="str">
            <v>4P Office</v>
          </cell>
          <cell r="G203">
            <v>2750</v>
          </cell>
          <cell r="H203">
            <v>1228</v>
          </cell>
          <cell r="I203">
            <v>0</v>
          </cell>
        </row>
        <row r="204">
          <cell r="A204">
            <v>198</v>
          </cell>
          <cell r="B204" t="str">
            <v>Soffit mounted manual</v>
          </cell>
          <cell r="C204" t="str">
            <v>Blind Type 1</v>
          </cell>
          <cell r="D204" t="str">
            <v>02 FFL</v>
          </cell>
          <cell r="E204" t="str">
            <v>4X209</v>
          </cell>
          <cell r="F204" t="str">
            <v>4P Office</v>
          </cell>
          <cell r="G204">
            <v>2750</v>
          </cell>
          <cell r="H204">
            <v>649.1</v>
          </cell>
          <cell r="I204">
            <v>0</v>
          </cell>
        </row>
        <row r="205">
          <cell r="A205">
            <v>199</v>
          </cell>
          <cell r="B205" t="str">
            <v>Soffit mounted manual</v>
          </cell>
          <cell r="C205" t="str">
            <v>Blind Type 1</v>
          </cell>
          <cell r="D205" t="str">
            <v>02 FFL</v>
          </cell>
          <cell r="E205" t="str">
            <v>4X210</v>
          </cell>
          <cell r="F205" t="str">
            <v>4P Office</v>
          </cell>
          <cell r="G205">
            <v>2750</v>
          </cell>
          <cell r="H205">
            <v>1069</v>
          </cell>
          <cell r="I205">
            <v>0</v>
          </cell>
        </row>
        <row r="206">
          <cell r="A206">
            <v>200</v>
          </cell>
          <cell r="B206" t="str">
            <v>Soffit mounted manual</v>
          </cell>
          <cell r="C206" t="str">
            <v>Blind Type 1</v>
          </cell>
          <cell r="D206" t="str">
            <v>02 FFL</v>
          </cell>
          <cell r="E206" t="str">
            <v>4X210</v>
          </cell>
          <cell r="F206" t="str">
            <v>4P Office</v>
          </cell>
          <cell r="G206">
            <v>2750</v>
          </cell>
          <cell r="H206">
            <v>1227.9000000000001</v>
          </cell>
          <cell r="I206">
            <v>0</v>
          </cell>
        </row>
        <row r="207">
          <cell r="A207">
            <v>201</v>
          </cell>
          <cell r="B207" t="str">
            <v>Soffit mounted manual</v>
          </cell>
          <cell r="C207" t="str">
            <v>Blind Type 1</v>
          </cell>
          <cell r="D207" t="str">
            <v>02 FFL</v>
          </cell>
          <cell r="E207" t="str">
            <v>4X214</v>
          </cell>
          <cell r="F207" t="str">
            <v>4P Office</v>
          </cell>
          <cell r="G207">
            <v>2750</v>
          </cell>
          <cell r="H207">
            <v>1227.9000000000001</v>
          </cell>
          <cell r="I207">
            <v>0</v>
          </cell>
        </row>
        <row r="208">
          <cell r="A208">
            <v>202</v>
          </cell>
          <cell r="B208" t="str">
            <v>Soffit mounted manual</v>
          </cell>
          <cell r="C208" t="str">
            <v>Blind Type 1</v>
          </cell>
          <cell r="D208" t="str">
            <v>02 FFL</v>
          </cell>
          <cell r="E208" t="str">
            <v>4X214</v>
          </cell>
          <cell r="F208" t="str">
            <v>4P Office</v>
          </cell>
          <cell r="G208">
            <v>2750</v>
          </cell>
          <cell r="H208">
            <v>1227.9000000000001</v>
          </cell>
          <cell r="I208">
            <v>0</v>
          </cell>
        </row>
        <row r="209">
          <cell r="A209">
            <v>203</v>
          </cell>
          <cell r="B209" t="str">
            <v>Soffit mounted manual</v>
          </cell>
          <cell r="C209" t="str">
            <v>Blind Type 1</v>
          </cell>
          <cell r="D209" t="str">
            <v>02 FFL</v>
          </cell>
          <cell r="E209" t="str">
            <v>4X211</v>
          </cell>
          <cell r="F209" t="str">
            <v>4P Office</v>
          </cell>
          <cell r="G209">
            <v>2750</v>
          </cell>
          <cell r="H209">
            <v>901</v>
          </cell>
          <cell r="I209">
            <v>0</v>
          </cell>
        </row>
        <row r="210">
          <cell r="A210">
            <v>204</v>
          </cell>
          <cell r="B210" t="str">
            <v>Soffit mounted manual</v>
          </cell>
          <cell r="C210" t="str">
            <v>Blind Type 1</v>
          </cell>
          <cell r="D210" t="str">
            <v>02 FFL</v>
          </cell>
          <cell r="E210" t="str">
            <v>4X211</v>
          </cell>
          <cell r="F210" t="str">
            <v>4P Office</v>
          </cell>
          <cell r="G210">
            <v>2750</v>
          </cell>
          <cell r="H210">
            <v>1239</v>
          </cell>
          <cell r="I210">
            <v>0</v>
          </cell>
        </row>
        <row r="211">
          <cell r="A211">
            <v>205</v>
          </cell>
          <cell r="B211" t="str">
            <v>Soffit mounted manual</v>
          </cell>
          <cell r="C211" t="str">
            <v>Blind Type 1</v>
          </cell>
          <cell r="D211" t="str">
            <v>02 FFL</v>
          </cell>
          <cell r="E211" t="str">
            <v>4X211</v>
          </cell>
          <cell r="F211" t="str">
            <v>4P Office</v>
          </cell>
          <cell r="G211">
            <v>2750</v>
          </cell>
          <cell r="H211">
            <v>970</v>
          </cell>
          <cell r="I211">
            <v>0</v>
          </cell>
        </row>
        <row r="212">
          <cell r="A212">
            <v>206</v>
          </cell>
          <cell r="B212" t="str">
            <v>Soffit mounted manual</v>
          </cell>
          <cell r="C212" t="str">
            <v>Blind Type 1</v>
          </cell>
          <cell r="D212" t="str">
            <v>02 FFL</v>
          </cell>
          <cell r="E212" t="str">
            <v>4X218</v>
          </cell>
          <cell r="F212" t="str">
            <v>4P Office</v>
          </cell>
          <cell r="G212">
            <v>2750</v>
          </cell>
          <cell r="H212">
            <v>1235.7</v>
          </cell>
          <cell r="I212">
            <v>0</v>
          </cell>
        </row>
        <row r="213">
          <cell r="A213">
            <v>207</v>
          </cell>
          <cell r="B213" t="str">
            <v>Soffit mounted manual</v>
          </cell>
          <cell r="C213" t="str">
            <v>Blind Type 1</v>
          </cell>
          <cell r="D213" t="str">
            <v>02 FFL</v>
          </cell>
          <cell r="E213" t="str">
            <v>4X218</v>
          </cell>
          <cell r="F213" t="str">
            <v>4P Office</v>
          </cell>
          <cell r="G213">
            <v>2750</v>
          </cell>
          <cell r="H213">
            <v>1235.7</v>
          </cell>
          <cell r="I213">
            <v>0</v>
          </cell>
        </row>
        <row r="214">
          <cell r="A214">
            <v>208</v>
          </cell>
          <cell r="B214" t="str">
            <v>Soffit mounted manual</v>
          </cell>
          <cell r="C214" t="str">
            <v>Blind Type 1</v>
          </cell>
          <cell r="D214" t="str">
            <v>02 FFL</v>
          </cell>
          <cell r="E214" t="str">
            <v>4X217</v>
          </cell>
          <cell r="F214" t="str">
            <v>4P Office</v>
          </cell>
          <cell r="G214">
            <v>2750</v>
          </cell>
          <cell r="H214">
            <v>951.6</v>
          </cell>
          <cell r="I214">
            <v>0</v>
          </cell>
        </row>
        <row r="215">
          <cell r="A215">
            <v>209</v>
          </cell>
          <cell r="B215" t="str">
            <v>Soffit mounted manual</v>
          </cell>
          <cell r="C215" t="str">
            <v>Blind Type 1</v>
          </cell>
          <cell r="D215" t="str">
            <v>02 FFL</v>
          </cell>
          <cell r="E215" t="str">
            <v>4X217</v>
          </cell>
          <cell r="F215" t="str">
            <v>4P Office</v>
          </cell>
          <cell r="G215">
            <v>2750</v>
          </cell>
          <cell r="H215">
            <v>1239.8</v>
          </cell>
          <cell r="I215">
            <v>0</v>
          </cell>
        </row>
        <row r="216">
          <cell r="A216">
            <v>210</v>
          </cell>
          <cell r="B216" t="str">
            <v>Soffit mounted manual</v>
          </cell>
          <cell r="C216" t="str">
            <v>Blind Type 1</v>
          </cell>
          <cell r="D216" t="str">
            <v>02 FFL</v>
          </cell>
          <cell r="E216" t="str">
            <v>4X217</v>
          </cell>
          <cell r="F216" t="str">
            <v>4P Office</v>
          </cell>
          <cell r="G216">
            <v>2750</v>
          </cell>
          <cell r="H216">
            <v>895</v>
          </cell>
          <cell r="I216">
            <v>0</v>
          </cell>
        </row>
        <row r="217">
          <cell r="A217">
            <v>211</v>
          </cell>
          <cell r="B217" t="str">
            <v>Soffit mounted manual</v>
          </cell>
          <cell r="C217" t="str">
            <v>Blind Type 1</v>
          </cell>
          <cell r="D217" t="str">
            <v>02 FFL</v>
          </cell>
          <cell r="E217" t="str">
            <v>4X215</v>
          </cell>
          <cell r="F217" t="str">
            <v>4P Office</v>
          </cell>
          <cell r="G217">
            <v>2750</v>
          </cell>
          <cell r="H217">
            <v>975</v>
          </cell>
          <cell r="I217">
            <v>0</v>
          </cell>
        </row>
        <row r="218">
          <cell r="A218">
            <v>212</v>
          </cell>
          <cell r="B218" t="str">
            <v>Soffit mounted manual</v>
          </cell>
          <cell r="C218" t="str">
            <v>Blind Type 1</v>
          </cell>
          <cell r="D218" t="str">
            <v>02 FFL</v>
          </cell>
          <cell r="E218" t="str">
            <v>4X215</v>
          </cell>
          <cell r="F218" t="str">
            <v>4P Office</v>
          </cell>
          <cell r="G218">
            <v>2750</v>
          </cell>
          <cell r="H218">
            <v>1229.5</v>
          </cell>
          <cell r="I218">
            <v>0</v>
          </cell>
        </row>
        <row r="219">
          <cell r="A219">
            <v>213</v>
          </cell>
          <cell r="B219" t="str">
            <v>Soffit mounted manual</v>
          </cell>
          <cell r="C219" t="str">
            <v>Blind Type 1</v>
          </cell>
          <cell r="D219" t="str">
            <v>02 FFL</v>
          </cell>
          <cell r="E219" t="str">
            <v>4X215</v>
          </cell>
          <cell r="F219" t="str">
            <v>4P Office</v>
          </cell>
          <cell r="G219">
            <v>2750</v>
          </cell>
          <cell r="H219">
            <v>1229.5</v>
          </cell>
          <cell r="I219">
            <v>0</v>
          </cell>
        </row>
        <row r="220">
          <cell r="A220">
            <v>214</v>
          </cell>
          <cell r="B220" t="str">
            <v>Soffit mounted manual</v>
          </cell>
          <cell r="C220" t="str">
            <v>Blind Type 1</v>
          </cell>
          <cell r="D220" t="str">
            <v>02 FFL</v>
          </cell>
          <cell r="E220" t="str">
            <v>4X216</v>
          </cell>
          <cell r="F220" t="str">
            <v>2P Office</v>
          </cell>
          <cell r="G220">
            <v>2750</v>
          </cell>
          <cell r="H220">
            <v>1290</v>
          </cell>
          <cell r="I220">
            <v>0</v>
          </cell>
        </row>
        <row r="221">
          <cell r="A221">
            <v>215</v>
          </cell>
          <cell r="B221" t="str">
            <v>Soffit mounted manual</v>
          </cell>
          <cell r="C221" t="str">
            <v>Blind Type 1</v>
          </cell>
          <cell r="D221" t="str">
            <v>02 FFL</v>
          </cell>
          <cell r="E221" t="str">
            <v>4X218</v>
          </cell>
          <cell r="F221" t="str">
            <v>4P Office</v>
          </cell>
          <cell r="G221">
            <v>2750</v>
          </cell>
          <cell r="H221">
            <v>960</v>
          </cell>
          <cell r="I221">
            <v>0</v>
          </cell>
        </row>
        <row r="222">
          <cell r="A222">
            <v>216</v>
          </cell>
          <cell r="B222" t="str">
            <v>Soffit mounted manual</v>
          </cell>
          <cell r="C222" t="str">
            <v>Blind Type 1</v>
          </cell>
          <cell r="D222" t="str">
            <v>02 FFL</v>
          </cell>
          <cell r="E222" t="str">
            <v>4X218</v>
          </cell>
          <cell r="F222" t="str">
            <v>4P Office</v>
          </cell>
          <cell r="G222">
            <v>2750</v>
          </cell>
          <cell r="H222">
            <v>1242.7</v>
          </cell>
          <cell r="I222">
            <v>0</v>
          </cell>
        </row>
        <row r="223">
          <cell r="A223">
            <v>217</v>
          </cell>
          <cell r="B223" t="str">
            <v>Soffit mounted manual</v>
          </cell>
          <cell r="C223" t="str">
            <v>Blind Type 1</v>
          </cell>
          <cell r="D223" t="str">
            <v>02 FFL</v>
          </cell>
          <cell r="E223" t="str">
            <v>4X218</v>
          </cell>
          <cell r="F223" t="str">
            <v>4P Office</v>
          </cell>
          <cell r="G223">
            <v>2750</v>
          </cell>
          <cell r="H223">
            <v>1655.1</v>
          </cell>
          <cell r="I223">
            <v>0</v>
          </cell>
        </row>
        <row r="224">
          <cell r="A224">
            <v>218</v>
          </cell>
          <cell r="B224" t="str">
            <v>Soffit mounted manual</v>
          </cell>
          <cell r="C224" t="str">
            <v>Blind Type 1</v>
          </cell>
          <cell r="D224" t="str">
            <v>02 FFL</v>
          </cell>
          <cell r="E224" t="str">
            <v>4X219</v>
          </cell>
          <cell r="F224" t="str">
            <v>4P Office</v>
          </cell>
          <cell r="G224">
            <v>2750</v>
          </cell>
          <cell r="H224">
            <v>983.2</v>
          </cell>
          <cell r="I224">
            <v>0</v>
          </cell>
        </row>
        <row r="225">
          <cell r="A225">
            <v>219</v>
          </cell>
          <cell r="B225" t="str">
            <v>Soffit mounted manual</v>
          </cell>
          <cell r="C225" t="str">
            <v>Blind Type 1</v>
          </cell>
          <cell r="D225" t="str">
            <v>02 FFL</v>
          </cell>
          <cell r="E225" t="str">
            <v>4X219</v>
          </cell>
          <cell r="F225" t="str">
            <v>4P Office</v>
          </cell>
          <cell r="G225">
            <v>2750</v>
          </cell>
          <cell r="H225">
            <v>1232.9000000000001</v>
          </cell>
          <cell r="I225">
            <v>0</v>
          </cell>
        </row>
        <row r="226">
          <cell r="A226">
            <v>220</v>
          </cell>
          <cell r="B226" t="str">
            <v>Soffit mounted manual</v>
          </cell>
          <cell r="C226" t="str">
            <v>Blind Type 1</v>
          </cell>
          <cell r="D226" t="str">
            <v>02 FFL</v>
          </cell>
          <cell r="E226" t="str">
            <v>4X219</v>
          </cell>
          <cell r="F226" t="str">
            <v>4P Office</v>
          </cell>
          <cell r="G226">
            <v>2750</v>
          </cell>
          <cell r="H226">
            <v>930</v>
          </cell>
          <cell r="I226">
            <v>0</v>
          </cell>
        </row>
        <row r="227">
          <cell r="A227">
            <v>221</v>
          </cell>
          <cell r="B227" t="str">
            <v>Soffit mounted manual</v>
          </cell>
          <cell r="C227" t="str">
            <v>Blind Type 1</v>
          </cell>
          <cell r="D227" t="str">
            <v>02 FFL</v>
          </cell>
          <cell r="E227" t="str">
            <v>4X220</v>
          </cell>
          <cell r="F227" t="str">
            <v>4P Office</v>
          </cell>
          <cell r="G227">
            <v>2750</v>
          </cell>
          <cell r="H227">
            <v>1230</v>
          </cell>
          <cell r="I227">
            <v>0</v>
          </cell>
        </row>
        <row r="228">
          <cell r="A228">
            <v>222</v>
          </cell>
          <cell r="B228" t="str">
            <v>Soffit mounted manual</v>
          </cell>
          <cell r="C228" t="str">
            <v>Blind Type 1</v>
          </cell>
          <cell r="D228" t="str">
            <v>02 FFL</v>
          </cell>
          <cell r="E228" t="str">
            <v>4X220</v>
          </cell>
          <cell r="F228" t="str">
            <v>4P Office</v>
          </cell>
          <cell r="G228">
            <v>2750</v>
          </cell>
          <cell r="H228">
            <v>2112.4</v>
          </cell>
          <cell r="I228">
            <v>0</v>
          </cell>
        </row>
        <row r="229">
          <cell r="A229">
            <v>223</v>
          </cell>
          <cell r="B229" t="str">
            <v>Soffit mounted manual</v>
          </cell>
          <cell r="C229" t="str">
            <v>Blind Type 1</v>
          </cell>
          <cell r="D229" t="str">
            <v>02 FFL</v>
          </cell>
          <cell r="E229" t="str">
            <v>4X221</v>
          </cell>
          <cell r="F229" t="str">
            <v>IT Office</v>
          </cell>
          <cell r="G229">
            <v>2750</v>
          </cell>
          <cell r="H229">
            <v>901.6</v>
          </cell>
          <cell r="I229">
            <v>0</v>
          </cell>
        </row>
        <row r="230">
          <cell r="A230">
            <v>224</v>
          </cell>
          <cell r="B230" t="str">
            <v>Soffit mounted manual</v>
          </cell>
          <cell r="C230" t="str">
            <v>Blind Type 1</v>
          </cell>
          <cell r="D230" t="str">
            <v>02 FFL</v>
          </cell>
          <cell r="E230" t="str">
            <v>4X221</v>
          </cell>
          <cell r="F230" t="str">
            <v>IT Office</v>
          </cell>
          <cell r="G230">
            <v>2750</v>
          </cell>
          <cell r="H230">
            <v>1244.7</v>
          </cell>
          <cell r="I230">
            <v>0</v>
          </cell>
        </row>
        <row r="231">
          <cell r="A231">
            <v>225</v>
          </cell>
          <cell r="B231" t="str">
            <v>Soffit mounted manual</v>
          </cell>
          <cell r="C231" t="str">
            <v>Blind Type 1</v>
          </cell>
          <cell r="D231" t="str">
            <v>02 FFL</v>
          </cell>
          <cell r="E231" t="str">
            <v>4X223</v>
          </cell>
          <cell r="F231" t="str">
            <v>2P Office</v>
          </cell>
          <cell r="G231">
            <v>2750</v>
          </cell>
          <cell r="H231">
            <v>1780</v>
          </cell>
          <cell r="I231">
            <v>0</v>
          </cell>
        </row>
        <row r="232">
          <cell r="A232">
            <v>226</v>
          </cell>
          <cell r="B232" t="str">
            <v>Soffit mounted manual</v>
          </cell>
          <cell r="C232" t="str">
            <v>Blind Type 1</v>
          </cell>
          <cell r="D232" t="str">
            <v>02 FFL</v>
          </cell>
          <cell r="E232" t="str">
            <v>4X224</v>
          </cell>
          <cell r="F232" t="str">
            <v>Academic Success Centre</v>
          </cell>
          <cell r="G232">
            <v>2750</v>
          </cell>
          <cell r="H232">
            <v>1883</v>
          </cell>
          <cell r="I232">
            <v>0</v>
          </cell>
        </row>
        <row r="233">
          <cell r="A233">
            <v>227</v>
          </cell>
          <cell r="B233" t="str">
            <v>Soffit mounted manual</v>
          </cell>
          <cell r="C233" t="str">
            <v>Blind Type 1</v>
          </cell>
          <cell r="D233" t="str">
            <v>02 FFL</v>
          </cell>
          <cell r="E233" t="str">
            <v>4X224</v>
          </cell>
          <cell r="F233" t="str">
            <v>Academic Success Centre</v>
          </cell>
          <cell r="G233">
            <v>2750</v>
          </cell>
          <cell r="H233">
            <v>1141.8</v>
          </cell>
          <cell r="I233">
            <v>0</v>
          </cell>
        </row>
        <row r="234">
          <cell r="A234">
            <v>228</v>
          </cell>
          <cell r="B234" t="str">
            <v>Soffit mounted manual</v>
          </cell>
          <cell r="C234" t="str">
            <v>Blind Type 1</v>
          </cell>
          <cell r="D234" t="str">
            <v>02 FFL</v>
          </cell>
          <cell r="E234" t="str">
            <v>4X224</v>
          </cell>
          <cell r="F234" t="str">
            <v>Academic Success Centre</v>
          </cell>
          <cell r="G234">
            <v>2750</v>
          </cell>
          <cell r="H234">
            <v>1141.8</v>
          </cell>
          <cell r="I234">
            <v>0</v>
          </cell>
        </row>
        <row r="235">
          <cell r="A235">
            <v>229</v>
          </cell>
          <cell r="B235" t="str">
            <v>Soffit mounted manual</v>
          </cell>
          <cell r="C235" t="str">
            <v>Blind Type 1</v>
          </cell>
          <cell r="D235" t="str">
            <v>02 FFL</v>
          </cell>
          <cell r="E235" t="str">
            <v>4X224</v>
          </cell>
          <cell r="F235" t="str">
            <v>Academic Success Centre</v>
          </cell>
          <cell r="G235">
            <v>2750</v>
          </cell>
          <cell r="H235">
            <v>1141.8</v>
          </cell>
          <cell r="I235">
            <v>0</v>
          </cell>
        </row>
        <row r="236">
          <cell r="A236">
            <v>230</v>
          </cell>
          <cell r="B236" t="str">
            <v>Soffit mounted manual</v>
          </cell>
          <cell r="C236" t="str">
            <v>Blind Type 1</v>
          </cell>
          <cell r="D236" t="str">
            <v>02 FFL</v>
          </cell>
          <cell r="E236" t="str">
            <v>4X224</v>
          </cell>
          <cell r="F236" t="str">
            <v>Academic Success Centre</v>
          </cell>
          <cell r="G236">
            <v>2750</v>
          </cell>
          <cell r="H236">
            <v>1141.8</v>
          </cell>
          <cell r="I236">
            <v>0</v>
          </cell>
        </row>
        <row r="237">
          <cell r="A237">
            <v>231</v>
          </cell>
          <cell r="B237" t="str">
            <v>Soffit mounted manual</v>
          </cell>
          <cell r="C237" t="str">
            <v>Blind Type 1</v>
          </cell>
          <cell r="D237" t="str">
            <v>02 FFL</v>
          </cell>
          <cell r="E237" t="str">
            <v>4X224</v>
          </cell>
          <cell r="F237" t="str">
            <v>Academic Success Centre</v>
          </cell>
          <cell r="G237">
            <v>2750</v>
          </cell>
          <cell r="H237">
            <v>1141.8</v>
          </cell>
          <cell r="I237">
            <v>0</v>
          </cell>
        </row>
        <row r="238">
          <cell r="A238">
            <v>232</v>
          </cell>
          <cell r="B238" t="str">
            <v>Soffit mounted manual</v>
          </cell>
          <cell r="C238" t="str">
            <v>Blind Type 1</v>
          </cell>
          <cell r="D238" t="str">
            <v>02 FFL</v>
          </cell>
          <cell r="E238" t="str">
            <v>4X225</v>
          </cell>
          <cell r="F238" t="str">
            <v>4P Office</v>
          </cell>
          <cell r="G238">
            <v>2750</v>
          </cell>
          <cell r="H238">
            <v>1225</v>
          </cell>
          <cell r="I238">
            <v>0</v>
          </cell>
        </row>
        <row r="239">
          <cell r="A239">
            <v>233</v>
          </cell>
          <cell r="B239" t="str">
            <v>Soffit mounted manual</v>
          </cell>
          <cell r="C239" t="str">
            <v>Blind Type 1</v>
          </cell>
          <cell r="D239" t="str">
            <v>02 FFL</v>
          </cell>
          <cell r="E239" t="str">
            <v>4X225</v>
          </cell>
          <cell r="F239" t="str">
            <v>4P Office</v>
          </cell>
          <cell r="G239">
            <v>2750</v>
          </cell>
          <cell r="H239">
            <v>1285.0999999999999</v>
          </cell>
          <cell r="I239">
            <v>0</v>
          </cell>
        </row>
        <row r="240">
          <cell r="A240">
            <v>234</v>
          </cell>
          <cell r="B240" t="str">
            <v>Soffit mounted manual</v>
          </cell>
          <cell r="C240" t="str">
            <v>Blind Type 1</v>
          </cell>
          <cell r="D240" t="str">
            <v>02 FFL</v>
          </cell>
          <cell r="E240" t="str">
            <v>4X226</v>
          </cell>
          <cell r="F240" t="str">
            <v>4P Office</v>
          </cell>
          <cell r="G240">
            <v>2750</v>
          </cell>
          <cell r="H240">
            <v>1230</v>
          </cell>
          <cell r="I240">
            <v>0</v>
          </cell>
        </row>
        <row r="241">
          <cell r="A241">
            <v>235</v>
          </cell>
          <cell r="B241" t="str">
            <v>Soffit mounted manual</v>
          </cell>
          <cell r="C241" t="str">
            <v>Blind Type 1</v>
          </cell>
          <cell r="D241" t="str">
            <v>02 FFL</v>
          </cell>
          <cell r="E241" t="str">
            <v>4X226</v>
          </cell>
          <cell r="F241" t="str">
            <v>4P Office</v>
          </cell>
          <cell r="G241">
            <v>2750</v>
          </cell>
          <cell r="H241">
            <v>1530</v>
          </cell>
          <cell r="I241">
            <v>0</v>
          </cell>
        </row>
        <row r="242">
          <cell r="A242">
            <v>236</v>
          </cell>
          <cell r="B242" t="str">
            <v>Soffit mounted manual</v>
          </cell>
          <cell r="C242" t="str">
            <v>Blind Type 1</v>
          </cell>
          <cell r="D242" t="str">
            <v>02 FFL</v>
          </cell>
          <cell r="E242" t="str">
            <v>4X227</v>
          </cell>
          <cell r="F242" t="str">
            <v>Law Resource</v>
          </cell>
          <cell r="G242">
            <v>2750</v>
          </cell>
          <cell r="H242">
            <v>1780</v>
          </cell>
          <cell r="I242">
            <v>0</v>
          </cell>
        </row>
        <row r="243">
          <cell r="A243">
            <v>237</v>
          </cell>
          <cell r="B243" t="str">
            <v>Soffit mounted manual</v>
          </cell>
          <cell r="C243" t="str">
            <v>Blind Type 1</v>
          </cell>
          <cell r="D243" t="str">
            <v>02 FFL</v>
          </cell>
          <cell r="E243" t="str">
            <v>4X227</v>
          </cell>
          <cell r="F243" t="str">
            <v>Law Resource</v>
          </cell>
          <cell r="G243">
            <v>2750</v>
          </cell>
          <cell r="H243">
            <v>830</v>
          </cell>
          <cell r="I243">
            <v>0</v>
          </cell>
        </row>
        <row r="244">
          <cell r="A244">
            <v>238</v>
          </cell>
          <cell r="B244" t="str">
            <v>Soffit mounted manual</v>
          </cell>
          <cell r="C244" t="str">
            <v>Blind Type 1</v>
          </cell>
          <cell r="D244" t="str">
            <v>02 FFL</v>
          </cell>
          <cell r="E244" t="str">
            <v>4X227</v>
          </cell>
          <cell r="F244" t="str">
            <v>Law Resource</v>
          </cell>
          <cell r="G244">
            <v>2750</v>
          </cell>
          <cell r="H244">
            <v>1227.4000000000001</v>
          </cell>
          <cell r="I244">
            <v>0</v>
          </cell>
        </row>
        <row r="245">
          <cell r="A245">
            <v>239</v>
          </cell>
          <cell r="B245" t="str">
            <v>Soffit mounted manual</v>
          </cell>
          <cell r="C245" t="str">
            <v>Blind Type 1</v>
          </cell>
          <cell r="D245" t="str">
            <v>02 FFL</v>
          </cell>
          <cell r="E245" t="str">
            <v>4X227</v>
          </cell>
          <cell r="F245" t="str">
            <v>Law Resource</v>
          </cell>
          <cell r="G245">
            <v>2750</v>
          </cell>
          <cell r="H245">
            <v>1242.5999999999999</v>
          </cell>
          <cell r="I245">
            <v>0</v>
          </cell>
        </row>
        <row r="246">
          <cell r="A246">
            <v>240</v>
          </cell>
          <cell r="B246" t="str">
            <v>Soffit mounted manual</v>
          </cell>
          <cell r="C246" t="str">
            <v>Blind Type 1</v>
          </cell>
          <cell r="D246" t="str">
            <v>02 FFL</v>
          </cell>
          <cell r="E246" t="str">
            <v>4X227</v>
          </cell>
          <cell r="F246" t="str">
            <v>Law Resource</v>
          </cell>
          <cell r="G246">
            <v>2750</v>
          </cell>
          <cell r="H246">
            <v>1231.5</v>
          </cell>
          <cell r="I246">
            <v>0</v>
          </cell>
        </row>
        <row r="247">
          <cell r="A247">
            <v>241</v>
          </cell>
          <cell r="B247" t="str">
            <v>Soffit mounted manual</v>
          </cell>
          <cell r="C247" t="str">
            <v>Blind Type 1</v>
          </cell>
          <cell r="D247" t="str">
            <v>02 FFL</v>
          </cell>
          <cell r="E247" t="str">
            <v>4X227</v>
          </cell>
          <cell r="F247" t="str">
            <v>Law Resource</v>
          </cell>
          <cell r="G247">
            <v>2750</v>
          </cell>
          <cell r="H247">
            <v>828.5</v>
          </cell>
          <cell r="I247">
            <v>0</v>
          </cell>
        </row>
        <row r="248">
          <cell r="A248">
            <v>242</v>
          </cell>
          <cell r="B248" t="str">
            <v>Soffit mounted manual</v>
          </cell>
          <cell r="C248" t="str">
            <v>Blind Type 1</v>
          </cell>
          <cell r="D248" t="str">
            <v>02 FFL</v>
          </cell>
          <cell r="E248" t="str">
            <v>4X228</v>
          </cell>
          <cell r="F248" t="str">
            <v>1P Office</v>
          </cell>
          <cell r="G248">
            <v>2750</v>
          </cell>
          <cell r="H248">
            <v>1230</v>
          </cell>
          <cell r="I248">
            <v>0</v>
          </cell>
        </row>
        <row r="249">
          <cell r="A249">
            <v>243</v>
          </cell>
          <cell r="B249" t="str">
            <v>Soffit mounted manual</v>
          </cell>
          <cell r="C249" t="str">
            <v>Blind Type 1</v>
          </cell>
          <cell r="D249" t="str">
            <v>02 FFL</v>
          </cell>
          <cell r="E249" t="str">
            <v>4X229</v>
          </cell>
          <cell r="F249" t="str">
            <v>4P Office</v>
          </cell>
          <cell r="G249">
            <v>2750</v>
          </cell>
          <cell r="H249">
            <v>1780</v>
          </cell>
          <cell r="I249">
            <v>0</v>
          </cell>
        </row>
        <row r="250">
          <cell r="A250">
            <v>244</v>
          </cell>
          <cell r="B250" t="str">
            <v>Soffit mounted manual</v>
          </cell>
          <cell r="C250" t="str">
            <v>Blind Type 1</v>
          </cell>
          <cell r="D250" t="str">
            <v>02 FFL</v>
          </cell>
          <cell r="E250" t="str">
            <v>4X229</v>
          </cell>
          <cell r="F250" t="str">
            <v>4P Office</v>
          </cell>
          <cell r="G250">
            <v>2750</v>
          </cell>
          <cell r="H250">
            <v>1230</v>
          </cell>
          <cell r="I250">
            <v>0</v>
          </cell>
        </row>
        <row r="251">
          <cell r="A251">
            <v>245</v>
          </cell>
          <cell r="B251" t="str">
            <v>Soffit mounted manual</v>
          </cell>
          <cell r="C251" t="str">
            <v>Blind Type 1</v>
          </cell>
          <cell r="D251" t="str">
            <v>02 FFL</v>
          </cell>
          <cell r="E251" t="str">
            <v>4X230</v>
          </cell>
          <cell r="F251" t="str">
            <v>2P Office</v>
          </cell>
          <cell r="G251">
            <v>2750</v>
          </cell>
          <cell r="H251">
            <v>930.6</v>
          </cell>
          <cell r="I251">
            <v>0</v>
          </cell>
        </row>
        <row r="252">
          <cell r="A252">
            <v>246</v>
          </cell>
          <cell r="B252" t="str">
            <v>Soffit mounted manual</v>
          </cell>
          <cell r="C252" t="str">
            <v>Blind Type 1</v>
          </cell>
          <cell r="D252" t="str">
            <v>02 FFL</v>
          </cell>
          <cell r="E252" t="str">
            <v>4X230</v>
          </cell>
          <cell r="F252" t="str">
            <v>2P Office</v>
          </cell>
          <cell r="G252">
            <v>2750</v>
          </cell>
          <cell r="H252">
            <v>1189.4000000000001</v>
          </cell>
          <cell r="I252">
            <v>0</v>
          </cell>
        </row>
        <row r="253">
          <cell r="A253">
            <v>247</v>
          </cell>
          <cell r="B253" t="str">
            <v>Soffit mounted manual</v>
          </cell>
          <cell r="C253" t="str">
            <v>Blind Type 1</v>
          </cell>
          <cell r="D253" t="str">
            <v>02 FFL</v>
          </cell>
          <cell r="E253" t="str">
            <v>4X231</v>
          </cell>
          <cell r="F253" t="str">
            <v>2P Office</v>
          </cell>
          <cell r="G253">
            <v>2750</v>
          </cell>
          <cell r="H253">
            <v>965</v>
          </cell>
          <cell r="I253">
            <v>0</v>
          </cell>
        </row>
        <row r="254">
          <cell r="A254">
            <v>248</v>
          </cell>
          <cell r="B254" t="str">
            <v>Soffit mounted manual</v>
          </cell>
          <cell r="C254" t="str">
            <v>Blind Type 1</v>
          </cell>
          <cell r="D254" t="str">
            <v>02 FFL</v>
          </cell>
          <cell r="E254" t="str">
            <v>4X232</v>
          </cell>
          <cell r="F254" t="str">
            <v>4P Office</v>
          </cell>
          <cell r="G254">
            <v>2750</v>
          </cell>
          <cell r="H254">
            <v>1230</v>
          </cell>
          <cell r="I254">
            <v>0</v>
          </cell>
        </row>
        <row r="255">
          <cell r="A255">
            <v>249</v>
          </cell>
          <cell r="B255" t="str">
            <v>Soffit mounted manual</v>
          </cell>
          <cell r="C255" t="str">
            <v>Blind Type 1</v>
          </cell>
          <cell r="D255" t="str">
            <v>02 FFL</v>
          </cell>
          <cell r="E255" t="str">
            <v>4X232</v>
          </cell>
          <cell r="F255" t="str">
            <v>4P Office</v>
          </cell>
          <cell r="G255">
            <v>2750</v>
          </cell>
          <cell r="H255">
            <v>1230</v>
          </cell>
          <cell r="I255">
            <v>0</v>
          </cell>
        </row>
        <row r="256">
          <cell r="A256">
            <v>250</v>
          </cell>
          <cell r="B256" t="str">
            <v>Soffit mounted manual</v>
          </cell>
          <cell r="C256" t="str">
            <v>Blind Type 1</v>
          </cell>
          <cell r="D256" t="str">
            <v>02 FFL</v>
          </cell>
          <cell r="E256" t="str">
            <v>4X232</v>
          </cell>
          <cell r="F256" t="str">
            <v>4P Office</v>
          </cell>
          <cell r="G256">
            <v>2750</v>
          </cell>
          <cell r="H256">
            <v>1480</v>
          </cell>
          <cell r="I256">
            <v>0</v>
          </cell>
        </row>
        <row r="257">
          <cell r="A257">
            <v>251</v>
          </cell>
          <cell r="B257" t="str">
            <v>Soffit mounted manual</v>
          </cell>
          <cell r="C257" t="str">
            <v>Blind Type 1</v>
          </cell>
          <cell r="D257" t="str">
            <v>02 FFL</v>
          </cell>
          <cell r="E257" t="str">
            <v>4X232</v>
          </cell>
          <cell r="F257" t="str">
            <v>4P Office</v>
          </cell>
          <cell r="G257">
            <v>2750</v>
          </cell>
          <cell r="H257">
            <v>1240</v>
          </cell>
          <cell r="I257">
            <v>0</v>
          </cell>
        </row>
        <row r="258">
          <cell r="A258">
            <v>252</v>
          </cell>
          <cell r="B258" t="str">
            <v>Soffit mounted manual</v>
          </cell>
          <cell r="C258" t="str">
            <v>Blind Type 1</v>
          </cell>
          <cell r="D258" t="str">
            <v>02 FFL</v>
          </cell>
          <cell r="E258" t="str">
            <v>4X232</v>
          </cell>
          <cell r="F258" t="str">
            <v>4P Office</v>
          </cell>
          <cell r="G258">
            <v>2750</v>
          </cell>
          <cell r="H258">
            <v>1240</v>
          </cell>
          <cell r="I258">
            <v>0</v>
          </cell>
        </row>
        <row r="259">
          <cell r="A259">
            <v>253</v>
          </cell>
          <cell r="B259" t="str">
            <v>Soffit mounted manual</v>
          </cell>
          <cell r="C259" t="str">
            <v>Blind Type 1</v>
          </cell>
          <cell r="D259" t="str">
            <v>02 FFL</v>
          </cell>
          <cell r="E259" t="str">
            <v>4X233</v>
          </cell>
          <cell r="F259" t="str">
            <v>2P Office</v>
          </cell>
          <cell r="G259">
            <v>2750</v>
          </cell>
          <cell r="H259">
            <v>2440</v>
          </cell>
          <cell r="I259">
            <v>0</v>
          </cell>
        </row>
        <row r="260">
          <cell r="A260">
            <v>254</v>
          </cell>
          <cell r="B260" t="str">
            <v>Soffit mounted manual</v>
          </cell>
          <cell r="C260" t="str">
            <v>Blind Type 1</v>
          </cell>
          <cell r="D260" t="str">
            <v>02 FFL</v>
          </cell>
          <cell r="E260" t="str">
            <v>4X234</v>
          </cell>
          <cell r="F260" t="str">
            <v>1P Office</v>
          </cell>
          <cell r="G260">
            <v>2750</v>
          </cell>
          <cell r="H260">
            <v>1840</v>
          </cell>
          <cell r="I260">
            <v>0</v>
          </cell>
        </row>
        <row r="261">
          <cell r="A261">
            <v>255</v>
          </cell>
          <cell r="B261" t="str">
            <v>Soffit mounted manual</v>
          </cell>
          <cell r="C261" t="str">
            <v>Blind Type 1</v>
          </cell>
          <cell r="D261" t="str">
            <v>02 FFL</v>
          </cell>
          <cell r="E261" t="str">
            <v>4X235</v>
          </cell>
          <cell r="F261" t="str">
            <v>1P Office</v>
          </cell>
          <cell r="G261">
            <v>2750</v>
          </cell>
          <cell r="H261">
            <v>1240</v>
          </cell>
          <cell r="I261">
            <v>0</v>
          </cell>
        </row>
        <row r="262">
          <cell r="A262">
            <v>256</v>
          </cell>
          <cell r="B262" t="str">
            <v>Soffit mounted manual</v>
          </cell>
          <cell r="C262" t="str">
            <v>Blind Type 1</v>
          </cell>
          <cell r="D262" t="str">
            <v>02 FFL</v>
          </cell>
          <cell r="E262" t="str">
            <v>4X236</v>
          </cell>
          <cell r="F262" t="str">
            <v>1P Office</v>
          </cell>
          <cell r="G262">
            <v>2750</v>
          </cell>
          <cell r="H262">
            <v>1550</v>
          </cell>
          <cell r="I262">
            <v>0</v>
          </cell>
        </row>
        <row r="263">
          <cell r="A263">
            <v>257</v>
          </cell>
          <cell r="B263" t="str">
            <v>Soffit mounted manual</v>
          </cell>
          <cell r="C263" t="str">
            <v>Blind Type 1</v>
          </cell>
          <cell r="D263" t="str">
            <v>02 FFL</v>
          </cell>
          <cell r="E263" t="str">
            <v>4X208</v>
          </cell>
          <cell r="F263" t="str">
            <v>2P Office</v>
          </cell>
          <cell r="G263">
            <v>3500</v>
          </cell>
          <cell r="H263">
            <v>1156.5</v>
          </cell>
          <cell r="I263">
            <v>0</v>
          </cell>
        </row>
        <row r="264">
          <cell r="A264">
            <v>258</v>
          </cell>
          <cell r="B264" t="str">
            <v>Soffit mounted manual</v>
          </cell>
          <cell r="C264" t="str">
            <v>Blind Type 1</v>
          </cell>
          <cell r="D264" t="str">
            <v>02 FFL</v>
          </cell>
          <cell r="E264" t="str">
            <v>4X207</v>
          </cell>
          <cell r="F264" t="str">
            <v>1P Office</v>
          </cell>
          <cell r="G264">
            <v>3500</v>
          </cell>
          <cell r="H264">
            <v>1580</v>
          </cell>
          <cell r="I264">
            <v>0</v>
          </cell>
        </row>
        <row r="265">
          <cell r="A265">
            <v>259</v>
          </cell>
          <cell r="B265" t="str">
            <v>Soffit mounted manual</v>
          </cell>
          <cell r="C265" t="str">
            <v>Blind Type 1</v>
          </cell>
          <cell r="D265" t="str">
            <v>02 FFL</v>
          </cell>
          <cell r="E265" t="str">
            <v>4X206</v>
          </cell>
          <cell r="F265" t="str">
            <v>1P Office</v>
          </cell>
          <cell r="G265">
            <v>3500</v>
          </cell>
          <cell r="H265">
            <v>907.5</v>
          </cell>
          <cell r="I265">
            <v>0</v>
          </cell>
        </row>
        <row r="266">
          <cell r="A266">
            <v>260</v>
          </cell>
          <cell r="B266" t="str">
            <v>Soffit mounted manual</v>
          </cell>
          <cell r="C266" t="str">
            <v>Blind Type 1</v>
          </cell>
          <cell r="D266" t="str">
            <v>02 FFL</v>
          </cell>
          <cell r="E266" t="str">
            <v>4X205</v>
          </cell>
          <cell r="F266" t="str">
            <v>1P Office</v>
          </cell>
          <cell r="G266">
            <v>3500</v>
          </cell>
          <cell r="H266">
            <v>1700.1</v>
          </cell>
          <cell r="I266">
            <v>0</v>
          </cell>
        </row>
        <row r="267">
          <cell r="A267">
            <v>261</v>
          </cell>
          <cell r="B267" t="str">
            <v>Soffit mounted manual</v>
          </cell>
          <cell r="C267" t="str">
            <v>Blind Type 1</v>
          </cell>
          <cell r="D267" t="str">
            <v>02 FFL</v>
          </cell>
          <cell r="E267" t="str">
            <v>4X204</v>
          </cell>
          <cell r="F267" t="str">
            <v>2P Office</v>
          </cell>
          <cell r="G267">
            <v>3500</v>
          </cell>
          <cell r="H267">
            <v>1577.5</v>
          </cell>
          <cell r="I267">
            <v>0</v>
          </cell>
        </row>
        <row r="268">
          <cell r="A268">
            <v>262</v>
          </cell>
          <cell r="B268" t="str">
            <v>Soffit mounted manual</v>
          </cell>
          <cell r="C268" t="str">
            <v>Blind Type 1</v>
          </cell>
          <cell r="D268" t="str">
            <v>02 FFL</v>
          </cell>
          <cell r="E268" t="str">
            <v>4X202</v>
          </cell>
          <cell r="F268" t="str">
            <v>ITS 6P Office Space</v>
          </cell>
          <cell r="G268">
            <v>3500</v>
          </cell>
          <cell r="H268">
            <v>2118</v>
          </cell>
          <cell r="I268">
            <v>0</v>
          </cell>
        </row>
        <row r="269">
          <cell r="A269">
            <v>263</v>
          </cell>
          <cell r="B269" t="str">
            <v>Soffit mounted manual</v>
          </cell>
          <cell r="C269" t="str">
            <v>Blind Type 1</v>
          </cell>
          <cell r="D269" t="str">
            <v>02 FFL</v>
          </cell>
          <cell r="E269" t="str">
            <v>4X202</v>
          </cell>
          <cell r="F269" t="str">
            <v>ITS 6P Office Space</v>
          </cell>
          <cell r="G269">
            <v>3500</v>
          </cell>
          <cell r="H269">
            <v>2380</v>
          </cell>
          <cell r="I269">
            <v>0</v>
          </cell>
        </row>
        <row r="270">
          <cell r="A270">
            <v>264</v>
          </cell>
          <cell r="B270" t="str">
            <v>Soffit mounted manual</v>
          </cell>
          <cell r="C270" t="str">
            <v>Blind Type 1</v>
          </cell>
          <cell r="D270" t="str">
            <v>02 FFL</v>
          </cell>
          <cell r="E270" t="str">
            <v>4X202</v>
          </cell>
          <cell r="F270" t="str">
            <v>ITS 6P Office Space</v>
          </cell>
          <cell r="G270">
            <v>3500</v>
          </cell>
          <cell r="H270">
            <v>2110</v>
          </cell>
          <cell r="I270">
            <v>0</v>
          </cell>
        </row>
        <row r="271">
          <cell r="A271">
            <v>265</v>
          </cell>
          <cell r="B271" t="str">
            <v>Soffit mounted manual</v>
          </cell>
          <cell r="C271" t="str">
            <v>Blind Type 1</v>
          </cell>
          <cell r="D271" t="str">
            <v>02 FFL</v>
          </cell>
          <cell r="E271" t="str">
            <v>4X103</v>
          </cell>
          <cell r="F271" t="str">
            <v>LPC</v>
          </cell>
          <cell r="G271">
            <v>1850</v>
          </cell>
          <cell r="H271">
            <v>1178.8</v>
          </cell>
          <cell r="I271">
            <v>900</v>
          </cell>
        </row>
        <row r="272">
          <cell r="A272">
            <v>266</v>
          </cell>
          <cell r="B272" t="str">
            <v>Soffit mounted manual</v>
          </cell>
          <cell r="C272" t="str">
            <v>Blind Type 1</v>
          </cell>
          <cell r="D272" t="str">
            <v>02 FFL</v>
          </cell>
          <cell r="E272" t="str">
            <v>4X103</v>
          </cell>
          <cell r="F272" t="str">
            <v>LPC</v>
          </cell>
          <cell r="G272">
            <v>1850</v>
          </cell>
          <cell r="H272">
            <v>1181.2</v>
          </cell>
          <cell r="I272">
            <v>900</v>
          </cell>
        </row>
        <row r="273">
          <cell r="A273">
            <v>267</v>
          </cell>
          <cell r="B273" t="str">
            <v>Soffit mounted manual</v>
          </cell>
          <cell r="C273" t="str">
            <v>Blind Type 1</v>
          </cell>
          <cell r="D273" t="str">
            <v>02 FFL</v>
          </cell>
          <cell r="E273" t="str">
            <v>4X103</v>
          </cell>
          <cell r="F273" t="str">
            <v>LPC</v>
          </cell>
          <cell r="G273">
            <v>1850</v>
          </cell>
          <cell r="H273">
            <v>1178.8</v>
          </cell>
          <cell r="I273">
            <v>900</v>
          </cell>
        </row>
        <row r="274">
          <cell r="A274">
            <v>268</v>
          </cell>
          <cell r="B274" t="str">
            <v>Soffit mounted manual</v>
          </cell>
          <cell r="C274" t="str">
            <v>Blind Type 1</v>
          </cell>
          <cell r="D274" t="str">
            <v>02 FFL</v>
          </cell>
          <cell r="E274" t="str">
            <v>4X103</v>
          </cell>
          <cell r="F274" t="str">
            <v>LPC</v>
          </cell>
          <cell r="G274">
            <v>1850</v>
          </cell>
          <cell r="H274">
            <v>1181.2</v>
          </cell>
          <cell r="I274">
            <v>900</v>
          </cell>
        </row>
        <row r="275">
          <cell r="A275">
            <v>269</v>
          </cell>
          <cell r="B275" t="str">
            <v>Soffit mounted manual</v>
          </cell>
          <cell r="C275" t="str">
            <v>Blind Type 1</v>
          </cell>
          <cell r="D275" t="str">
            <v>02 FFL</v>
          </cell>
          <cell r="E275" t="str">
            <v>4X107</v>
          </cell>
          <cell r="F275" t="str">
            <v>BPTC</v>
          </cell>
          <cell r="G275">
            <v>1850</v>
          </cell>
          <cell r="H275">
            <v>1178.8</v>
          </cell>
          <cell r="I275">
            <v>900</v>
          </cell>
        </row>
        <row r="276">
          <cell r="A276">
            <v>270</v>
          </cell>
          <cell r="B276" t="str">
            <v>Soffit mounted manual</v>
          </cell>
          <cell r="C276" t="str">
            <v>Blind Type 1</v>
          </cell>
          <cell r="D276" t="str">
            <v>02 FFL</v>
          </cell>
          <cell r="E276" t="str">
            <v>4X107</v>
          </cell>
          <cell r="F276" t="str">
            <v>BPTC</v>
          </cell>
          <cell r="G276">
            <v>1850</v>
          </cell>
          <cell r="H276">
            <v>1181.2</v>
          </cell>
          <cell r="I276">
            <v>900</v>
          </cell>
        </row>
        <row r="277">
          <cell r="A277">
            <v>271</v>
          </cell>
          <cell r="B277" t="str">
            <v>Soffit mounted manual</v>
          </cell>
          <cell r="C277" t="str">
            <v>Blind Type 1</v>
          </cell>
          <cell r="D277" t="str">
            <v>02 FFL</v>
          </cell>
          <cell r="E277" t="str">
            <v>4X107</v>
          </cell>
          <cell r="F277" t="str">
            <v>BPTC</v>
          </cell>
          <cell r="G277">
            <v>1850</v>
          </cell>
          <cell r="H277">
            <v>1181.2</v>
          </cell>
          <cell r="I277">
            <v>900</v>
          </cell>
        </row>
        <row r="278">
          <cell r="A278">
            <v>272</v>
          </cell>
          <cell r="B278" t="str">
            <v>Soffit mounted manual</v>
          </cell>
          <cell r="C278" t="str">
            <v>Blind Type 1</v>
          </cell>
          <cell r="D278" t="str">
            <v>02 FFL</v>
          </cell>
          <cell r="E278" t="str">
            <v>4X109</v>
          </cell>
          <cell r="F278" t="str">
            <v>BPTC</v>
          </cell>
          <cell r="G278">
            <v>1850</v>
          </cell>
          <cell r="H278">
            <v>1180</v>
          </cell>
          <cell r="I278">
            <v>900</v>
          </cell>
        </row>
        <row r="279">
          <cell r="A279">
            <v>273</v>
          </cell>
          <cell r="B279" t="str">
            <v>Soffit mounted manual</v>
          </cell>
          <cell r="C279" t="str">
            <v>Blind Type 1</v>
          </cell>
          <cell r="D279" t="str">
            <v>02 FFL</v>
          </cell>
          <cell r="E279" t="str">
            <v>4X109</v>
          </cell>
          <cell r="F279" t="str">
            <v>BPTC</v>
          </cell>
          <cell r="G279">
            <v>1850</v>
          </cell>
          <cell r="H279">
            <v>1180</v>
          </cell>
          <cell r="I279">
            <v>900</v>
          </cell>
        </row>
        <row r="280">
          <cell r="A280">
            <v>274</v>
          </cell>
          <cell r="B280" t="str">
            <v>Soffit mounted manual</v>
          </cell>
          <cell r="C280" t="str">
            <v>Blind Type 1</v>
          </cell>
          <cell r="D280" t="str">
            <v>02 FFL</v>
          </cell>
          <cell r="E280" t="str">
            <v>4X109</v>
          </cell>
          <cell r="F280" t="str">
            <v>BPTC</v>
          </cell>
          <cell r="G280">
            <v>1850</v>
          </cell>
          <cell r="H280">
            <v>1180</v>
          </cell>
          <cell r="I280">
            <v>900</v>
          </cell>
        </row>
        <row r="281">
          <cell r="A281">
            <v>275</v>
          </cell>
          <cell r="B281" t="str">
            <v>Soffit mounted manual</v>
          </cell>
          <cell r="C281" t="str">
            <v>Blind Type 1</v>
          </cell>
          <cell r="D281" t="str">
            <v>02 FFL</v>
          </cell>
          <cell r="E281" t="str">
            <v>4X112</v>
          </cell>
          <cell r="F281" t="str">
            <v>50P Teaching Room</v>
          </cell>
          <cell r="G281">
            <v>1850</v>
          </cell>
          <cell r="H281">
            <v>1180</v>
          </cell>
          <cell r="I281">
            <v>900</v>
          </cell>
        </row>
        <row r="282">
          <cell r="A282">
            <v>276</v>
          </cell>
          <cell r="B282" t="str">
            <v>Soffit mounted manual</v>
          </cell>
          <cell r="C282" t="str">
            <v>Blind Type 1</v>
          </cell>
          <cell r="D282" t="str">
            <v>02 FFL</v>
          </cell>
          <cell r="E282" t="str">
            <v>4X112</v>
          </cell>
          <cell r="F282" t="str">
            <v>50P Teaching Room</v>
          </cell>
          <cell r="G282">
            <v>1850</v>
          </cell>
          <cell r="H282">
            <v>1180</v>
          </cell>
          <cell r="I282">
            <v>900</v>
          </cell>
        </row>
        <row r="283">
          <cell r="A283">
            <v>277</v>
          </cell>
          <cell r="B283" t="str">
            <v>Soffit mounted manual</v>
          </cell>
          <cell r="C283" t="str">
            <v>Blind Type 1</v>
          </cell>
          <cell r="D283" t="str">
            <v>02 FFL</v>
          </cell>
          <cell r="E283" t="str">
            <v>4X112</v>
          </cell>
          <cell r="F283" t="str">
            <v>50P Teaching Room</v>
          </cell>
          <cell r="G283">
            <v>1850</v>
          </cell>
          <cell r="H283">
            <v>780</v>
          </cell>
          <cell r="I283">
            <v>900</v>
          </cell>
        </row>
        <row r="284">
          <cell r="A284">
            <v>278</v>
          </cell>
          <cell r="B284" t="str">
            <v>Soffit mounted manual</v>
          </cell>
          <cell r="C284" t="str">
            <v>Blind Type 1</v>
          </cell>
          <cell r="D284" t="str">
            <v>02 FFL</v>
          </cell>
          <cell r="E284" t="str">
            <v>4X112</v>
          </cell>
          <cell r="F284" t="str">
            <v>50P Teaching Room</v>
          </cell>
          <cell r="G284">
            <v>1850</v>
          </cell>
          <cell r="H284">
            <v>1173.9000000000001</v>
          </cell>
          <cell r="I284">
            <v>900</v>
          </cell>
        </row>
        <row r="285">
          <cell r="A285">
            <v>279</v>
          </cell>
          <cell r="B285" t="str">
            <v>Soffit mounted manual</v>
          </cell>
          <cell r="C285" t="str">
            <v>Blind Type 1</v>
          </cell>
          <cell r="D285" t="str">
            <v>02 FFL</v>
          </cell>
          <cell r="E285" t="str">
            <v>4X112</v>
          </cell>
          <cell r="F285" t="str">
            <v>50P Teaching Room</v>
          </cell>
          <cell r="G285">
            <v>1850</v>
          </cell>
          <cell r="H285">
            <v>1173.9000000000001</v>
          </cell>
          <cell r="I285">
            <v>900</v>
          </cell>
        </row>
        <row r="286">
          <cell r="A286">
            <v>280</v>
          </cell>
          <cell r="B286" t="str">
            <v>Soffit mounted manual</v>
          </cell>
          <cell r="C286" t="str">
            <v>Blind Type 1</v>
          </cell>
          <cell r="D286" t="str">
            <v>02 FFL</v>
          </cell>
          <cell r="E286" t="str">
            <v>4X110</v>
          </cell>
          <cell r="F286" t="str">
            <v>BPTC</v>
          </cell>
          <cell r="G286">
            <v>2600</v>
          </cell>
          <cell r="H286">
            <v>897.8</v>
          </cell>
          <cell r="I286">
            <v>900</v>
          </cell>
        </row>
        <row r="287">
          <cell r="A287">
            <v>281</v>
          </cell>
          <cell r="B287" t="str">
            <v>Soffit mounted manual</v>
          </cell>
          <cell r="C287" t="str">
            <v>Blind Type 1</v>
          </cell>
          <cell r="D287" t="str">
            <v>02 FFL</v>
          </cell>
          <cell r="E287" t="str">
            <v>4X110</v>
          </cell>
          <cell r="F287" t="str">
            <v>BPTC</v>
          </cell>
          <cell r="G287">
            <v>2600</v>
          </cell>
          <cell r="H287">
            <v>1279.5999999999999</v>
          </cell>
          <cell r="I287">
            <v>900</v>
          </cell>
        </row>
        <row r="288">
          <cell r="A288">
            <v>282</v>
          </cell>
          <cell r="B288" t="str">
            <v>Soffit mounted manual</v>
          </cell>
          <cell r="C288" t="str">
            <v>Blind Type 1</v>
          </cell>
          <cell r="D288" t="str">
            <v>02 FFL</v>
          </cell>
          <cell r="E288" t="str">
            <v>4X110</v>
          </cell>
          <cell r="F288" t="str">
            <v>BPTC</v>
          </cell>
          <cell r="G288">
            <v>2600</v>
          </cell>
          <cell r="H288">
            <v>1279.5999999999999</v>
          </cell>
          <cell r="I288">
            <v>900</v>
          </cell>
        </row>
        <row r="289">
          <cell r="A289">
            <v>283</v>
          </cell>
          <cell r="B289" t="str">
            <v>Soffit mounted manual</v>
          </cell>
          <cell r="C289" t="str">
            <v>Blind Type 1</v>
          </cell>
          <cell r="D289" t="str">
            <v>02 FFL</v>
          </cell>
          <cell r="E289" t="str">
            <v>4X111</v>
          </cell>
          <cell r="F289" t="str">
            <v>BPTC</v>
          </cell>
          <cell r="G289">
            <v>2600</v>
          </cell>
          <cell r="H289">
            <v>1279.5999999999999</v>
          </cell>
          <cell r="I289">
            <v>900</v>
          </cell>
        </row>
        <row r="290">
          <cell r="A290">
            <v>284</v>
          </cell>
          <cell r="B290" t="str">
            <v>Soffit mounted manual</v>
          </cell>
          <cell r="C290" t="str">
            <v>Blind Type 1</v>
          </cell>
          <cell r="D290" t="str">
            <v>02 FFL</v>
          </cell>
          <cell r="E290" t="str">
            <v>4X111</v>
          </cell>
          <cell r="F290" t="str">
            <v>BPTC</v>
          </cell>
          <cell r="G290">
            <v>2600</v>
          </cell>
          <cell r="H290">
            <v>1279.5999999999999</v>
          </cell>
          <cell r="I290">
            <v>900</v>
          </cell>
        </row>
        <row r="291">
          <cell r="A291">
            <v>285</v>
          </cell>
          <cell r="B291" t="str">
            <v>Soffit mounted manual</v>
          </cell>
          <cell r="C291" t="str">
            <v>Blind Type 1</v>
          </cell>
          <cell r="D291" t="str">
            <v>02 FFL</v>
          </cell>
          <cell r="E291" t="str">
            <v>4X111</v>
          </cell>
          <cell r="F291" t="str">
            <v>BPTC</v>
          </cell>
          <cell r="G291">
            <v>2600</v>
          </cell>
          <cell r="H291">
            <v>892</v>
          </cell>
          <cell r="I291">
            <v>900</v>
          </cell>
        </row>
        <row r="292">
          <cell r="A292">
            <v>286</v>
          </cell>
          <cell r="B292" t="str">
            <v>Soffit mounted manual</v>
          </cell>
          <cell r="C292" t="str">
            <v>Blind Type 1</v>
          </cell>
          <cell r="D292" t="str">
            <v>02 FFL</v>
          </cell>
          <cell r="E292" t="str">
            <v>4X106</v>
          </cell>
          <cell r="F292" t="str">
            <v>LPC</v>
          </cell>
          <cell r="G292">
            <v>2600</v>
          </cell>
          <cell r="H292">
            <v>869</v>
          </cell>
          <cell r="I292">
            <v>900</v>
          </cell>
        </row>
        <row r="293">
          <cell r="A293">
            <v>287</v>
          </cell>
          <cell r="B293" t="str">
            <v>Soffit mounted manual</v>
          </cell>
          <cell r="C293" t="str">
            <v>Blind Type 1</v>
          </cell>
          <cell r="D293" t="str">
            <v>02 FFL</v>
          </cell>
          <cell r="E293" t="str">
            <v>4X106</v>
          </cell>
          <cell r="F293" t="str">
            <v>LPC</v>
          </cell>
          <cell r="G293">
            <v>2600</v>
          </cell>
          <cell r="H293">
            <v>1120</v>
          </cell>
          <cell r="I293">
            <v>900</v>
          </cell>
        </row>
        <row r="294">
          <cell r="A294">
            <v>288</v>
          </cell>
          <cell r="B294" t="str">
            <v>Soffit mounted manual</v>
          </cell>
          <cell r="C294" t="str">
            <v>Blind Type 1</v>
          </cell>
          <cell r="D294" t="str">
            <v>02 FFL</v>
          </cell>
          <cell r="E294" t="str">
            <v>4X106</v>
          </cell>
          <cell r="F294" t="str">
            <v>LPC</v>
          </cell>
          <cell r="G294">
            <v>2600</v>
          </cell>
          <cell r="H294">
            <v>1202.8</v>
          </cell>
          <cell r="I294">
            <v>900</v>
          </cell>
        </row>
        <row r="295">
          <cell r="A295">
            <v>289</v>
          </cell>
          <cell r="B295" t="str">
            <v>Soffit mounted manual</v>
          </cell>
          <cell r="C295" t="str">
            <v>Blind Type 1</v>
          </cell>
          <cell r="D295" t="str">
            <v>02 FFL</v>
          </cell>
          <cell r="E295" t="str">
            <v>4X106</v>
          </cell>
          <cell r="F295" t="str">
            <v>LPC</v>
          </cell>
          <cell r="G295">
            <v>2600</v>
          </cell>
          <cell r="H295">
            <v>1172.2</v>
          </cell>
          <cell r="I295">
            <v>900</v>
          </cell>
        </row>
        <row r="296">
          <cell r="A296">
            <v>290</v>
          </cell>
          <cell r="B296" t="str">
            <v>Soffit mounted manual</v>
          </cell>
          <cell r="C296" t="str">
            <v>Blind Type 1</v>
          </cell>
          <cell r="D296" t="str">
            <v>02 FFL</v>
          </cell>
          <cell r="E296" t="str">
            <v>4X105</v>
          </cell>
          <cell r="F296" t="str">
            <v>LPC</v>
          </cell>
          <cell r="G296">
            <v>2600</v>
          </cell>
          <cell r="H296">
            <v>1172.0999999999999</v>
          </cell>
          <cell r="I296">
            <v>900</v>
          </cell>
        </row>
        <row r="297">
          <cell r="A297">
            <v>291</v>
          </cell>
          <cell r="B297" t="str">
            <v>Soffit mounted manual</v>
          </cell>
          <cell r="C297" t="str">
            <v>Blind Type 1</v>
          </cell>
          <cell r="D297" t="str">
            <v>02 FFL</v>
          </cell>
          <cell r="E297" t="str">
            <v>4X105</v>
          </cell>
          <cell r="F297" t="str">
            <v>LPC</v>
          </cell>
          <cell r="G297">
            <v>2600</v>
          </cell>
          <cell r="H297">
            <v>1200.9000000000001</v>
          </cell>
          <cell r="I297">
            <v>900</v>
          </cell>
        </row>
        <row r="298">
          <cell r="A298">
            <v>292</v>
          </cell>
          <cell r="B298" t="str">
            <v>Soffit mounted manual</v>
          </cell>
          <cell r="C298" t="str">
            <v>Blind Type 1</v>
          </cell>
          <cell r="D298" t="str">
            <v>02 FFL</v>
          </cell>
          <cell r="E298" t="str">
            <v>4X105</v>
          </cell>
          <cell r="F298" t="str">
            <v>LPC</v>
          </cell>
          <cell r="G298">
            <v>2600</v>
          </cell>
          <cell r="H298">
            <v>1201.9000000000001</v>
          </cell>
          <cell r="I298">
            <v>900</v>
          </cell>
        </row>
        <row r="299">
          <cell r="A299">
            <v>293</v>
          </cell>
          <cell r="B299" t="str">
            <v>Soffit mounted manual</v>
          </cell>
          <cell r="C299" t="str">
            <v>Blind Type 1</v>
          </cell>
          <cell r="D299" t="str">
            <v>02 FFL</v>
          </cell>
          <cell r="E299" t="str">
            <v>4X105</v>
          </cell>
          <cell r="F299" t="str">
            <v>LPC</v>
          </cell>
          <cell r="G299">
            <v>2600</v>
          </cell>
          <cell r="H299">
            <v>1238.0999999999999</v>
          </cell>
          <cell r="I299">
            <v>900</v>
          </cell>
        </row>
        <row r="300">
          <cell r="A300">
            <v>294</v>
          </cell>
          <cell r="B300" t="str">
            <v>Soffit mounted manual</v>
          </cell>
          <cell r="C300" t="str">
            <v>Blind Type 1</v>
          </cell>
          <cell r="D300" t="str">
            <v>02 FFL</v>
          </cell>
          <cell r="E300" t="str">
            <v>4X104</v>
          </cell>
          <cell r="F300" t="str">
            <v>LPC</v>
          </cell>
          <cell r="G300">
            <v>2600</v>
          </cell>
          <cell r="H300">
            <v>1218.0999999999999</v>
          </cell>
          <cell r="I300">
            <v>900</v>
          </cell>
        </row>
        <row r="301">
          <cell r="A301">
            <v>295</v>
          </cell>
          <cell r="B301" t="str">
            <v>Soffit mounted manual</v>
          </cell>
          <cell r="C301" t="str">
            <v>Blind Type 1</v>
          </cell>
          <cell r="D301" t="str">
            <v>02 FFL</v>
          </cell>
          <cell r="E301" t="str">
            <v>4X104</v>
          </cell>
          <cell r="F301" t="str">
            <v>LPC</v>
          </cell>
          <cell r="G301">
            <v>2600</v>
          </cell>
          <cell r="H301">
            <v>1203.4000000000001</v>
          </cell>
          <cell r="I301">
            <v>900</v>
          </cell>
        </row>
        <row r="302">
          <cell r="A302">
            <v>296</v>
          </cell>
          <cell r="B302" t="str">
            <v>Soffit mounted manual</v>
          </cell>
          <cell r="C302" t="str">
            <v>Blind Type 1</v>
          </cell>
          <cell r="D302" t="str">
            <v>02 FFL</v>
          </cell>
          <cell r="E302" t="str">
            <v>4X104</v>
          </cell>
          <cell r="F302" t="str">
            <v>LPC</v>
          </cell>
          <cell r="G302">
            <v>2600</v>
          </cell>
          <cell r="H302">
            <v>1196.5999999999999</v>
          </cell>
          <cell r="I302">
            <v>900</v>
          </cell>
        </row>
        <row r="303">
          <cell r="A303">
            <v>297</v>
          </cell>
          <cell r="B303" t="str">
            <v>Soffit mounted manual</v>
          </cell>
          <cell r="C303" t="str">
            <v>Blind Type 1</v>
          </cell>
          <cell r="D303" t="str">
            <v>02 FFL</v>
          </cell>
          <cell r="E303" t="str">
            <v>4X104</v>
          </cell>
          <cell r="F303" t="str">
            <v>LPC</v>
          </cell>
          <cell r="G303">
            <v>2600</v>
          </cell>
          <cell r="H303">
            <v>820</v>
          </cell>
          <cell r="I303">
            <v>900</v>
          </cell>
        </row>
        <row r="304">
          <cell r="A304">
            <v>298</v>
          </cell>
          <cell r="B304" t="str">
            <v>Soffit mounted manual</v>
          </cell>
          <cell r="C304" t="str">
            <v>Blind Type 1</v>
          </cell>
          <cell r="D304" t="str">
            <v>02 FFL</v>
          </cell>
          <cell r="E304" t="str">
            <v>4X113</v>
          </cell>
          <cell r="F304" t="str">
            <v>50P Teaching Room</v>
          </cell>
          <cell r="G304">
            <v>2750</v>
          </cell>
          <cell r="H304">
            <v>1462.4</v>
          </cell>
          <cell r="I304">
            <v>0</v>
          </cell>
        </row>
        <row r="305">
          <cell r="A305">
            <v>299</v>
          </cell>
          <cell r="B305" t="str">
            <v>Soffit mounted manual</v>
          </cell>
          <cell r="C305" t="str">
            <v>Blind Type 1</v>
          </cell>
          <cell r="D305" t="str">
            <v>02 FFL</v>
          </cell>
          <cell r="E305" t="str">
            <v>4X113</v>
          </cell>
          <cell r="F305" t="str">
            <v>50P Teaching Room</v>
          </cell>
          <cell r="G305">
            <v>2750</v>
          </cell>
          <cell r="H305">
            <v>1657.5</v>
          </cell>
          <cell r="I305">
            <v>0</v>
          </cell>
        </row>
        <row r="306">
          <cell r="A306">
            <v>300</v>
          </cell>
          <cell r="B306" t="str">
            <v>Soffit mounted manual</v>
          </cell>
          <cell r="C306" t="str">
            <v>Blind Type 1</v>
          </cell>
          <cell r="D306" t="str">
            <v>02 FFL</v>
          </cell>
          <cell r="E306" t="str">
            <v>4X113</v>
          </cell>
          <cell r="F306" t="str">
            <v>50P Teaching Room</v>
          </cell>
          <cell r="G306">
            <v>2750</v>
          </cell>
          <cell r="H306">
            <v>1596.1</v>
          </cell>
          <cell r="I306">
            <v>0</v>
          </cell>
        </row>
        <row r="307">
          <cell r="A307">
            <v>301</v>
          </cell>
          <cell r="B307" t="str">
            <v>Soffit mounted manual</v>
          </cell>
          <cell r="C307" t="str">
            <v>Blind Type 1</v>
          </cell>
          <cell r="D307" t="str">
            <v>02 FFL</v>
          </cell>
          <cell r="E307" t="str">
            <v>4X113</v>
          </cell>
          <cell r="F307" t="str">
            <v>50P Teaching Room</v>
          </cell>
          <cell r="G307">
            <v>2750</v>
          </cell>
          <cell r="H307">
            <v>1622.3</v>
          </cell>
          <cell r="I307">
            <v>0</v>
          </cell>
        </row>
        <row r="308">
          <cell r="A308">
            <v>302</v>
          </cell>
          <cell r="B308" t="str">
            <v>Soffit mounted manual</v>
          </cell>
          <cell r="C308" t="str">
            <v>Blind Type 1</v>
          </cell>
          <cell r="D308" t="str">
            <v>02 FFL</v>
          </cell>
          <cell r="E308" t="str">
            <v>4X113</v>
          </cell>
          <cell r="F308" t="str">
            <v>50P Teaching Room</v>
          </cell>
          <cell r="G308">
            <v>2750</v>
          </cell>
          <cell r="H308">
            <v>1049</v>
          </cell>
          <cell r="I308">
            <v>0</v>
          </cell>
        </row>
        <row r="309">
          <cell r="A309">
            <v>303</v>
          </cell>
          <cell r="B309" t="str">
            <v>Soffit mounted manual</v>
          </cell>
          <cell r="C309" t="str">
            <v>Blind Type 1</v>
          </cell>
          <cell r="D309" t="str">
            <v>02 FFL</v>
          </cell>
          <cell r="E309" t="str">
            <v>4X113</v>
          </cell>
          <cell r="F309" t="str">
            <v>50P Teaching Room</v>
          </cell>
          <cell r="G309">
            <v>2750</v>
          </cell>
          <cell r="H309">
            <v>1100</v>
          </cell>
          <cell r="I309">
            <v>0</v>
          </cell>
        </row>
        <row r="310">
          <cell r="A310">
            <v>304</v>
          </cell>
          <cell r="B310" t="str">
            <v>Soffit mounted manual</v>
          </cell>
          <cell r="C310" t="str">
            <v>Blind Type 1</v>
          </cell>
          <cell r="D310" t="str">
            <v>02 FFL</v>
          </cell>
          <cell r="E310" t="str">
            <v>4X113</v>
          </cell>
          <cell r="F310" t="str">
            <v>50P Teaching Room</v>
          </cell>
          <cell r="G310">
            <v>2750</v>
          </cell>
          <cell r="H310">
            <v>1049</v>
          </cell>
          <cell r="I310">
            <v>0</v>
          </cell>
        </row>
        <row r="311">
          <cell r="A311">
            <v>305</v>
          </cell>
          <cell r="B311" t="str">
            <v>Soffit mounted manual</v>
          </cell>
          <cell r="C311" t="str">
            <v>Blind Type 1</v>
          </cell>
          <cell r="D311" t="str">
            <v>02 FFL</v>
          </cell>
          <cell r="E311" t="str">
            <v>4X114</v>
          </cell>
          <cell r="F311" t="str">
            <v>PhD</v>
          </cell>
          <cell r="G311">
            <v>2750</v>
          </cell>
          <cell r="H311">
            <v>1148.0999999999999</v>
          </cell>
          <cell r="I311">
            <v>0</v>
          </cell>
        </row>
        <row r="312">
          <cell r="A312">
            <v>306</v>
          </cell>
          <cell r="B312" t="str">
            <v>Soffit mounted manual</v>
          </cell>
          <cell r="C312" t="str">
            <v>Blind Type 1</v>
          </cell>
          <cell r="D312" t="str">
            <v>02 FFL</v>
          </cell>
          <cell r="E312" t="str">
            <v>4X114</v>
          </cell>
          <cell r="F312" t="str">
            <v>PhD</v>
          </cell>
          <cell r="G312">
            <v>2750</v>
          </cell>
          <cell r="H312">
            <v>1550.6</v>
          </cell>
          <cell r="I312">
            <v>0</v>
          </cell>
        </row>
        <row r="313">
          <cell r="A313">
            <v>307</v>
          </cell>
          <cell r="B313" t="str">
            <v>Soffit mounted manual</v>
          </cell>
          <cell r="C313" t="str">
            <v>Blind Type 1</v>
          </cell>
          <cell r="D313" t="str">
            <v>02 FFL</v>
          </cell>
          <cell r="E313" t="str">
            <v>4X237</v>
          </cell>
          <cell r="F313" t="str">
            <v>Law/PhD</v>
          </cell>
          <cell r="G313">
            <v>2750</v>
          </cell>
          <cell r="H313">
            <v>925.1</v>
          </cell>
          <cell r="I313">
            <v>0</v>
          </cell>
        </row>
        <row r="314">
          <cell r="A314">
            <v>308</v>
          </cell>
          <cell r="B314" t="str">
            <v>Soffit mounted manual</v>
          </cell>
          <cell r="C314" t="str">
            <v>Blind Type 1</v>
          </cell>
          <cell r="D314" t="str">
            <v>02 FFL</v>
          </cell>
          <cell r="E314" t="str">
            <v>4X237</v>
          </cell>
          <cell r="F314" t="str">
            <v>Law/PhD</v>
          </cell>
          <cell r="G314">
            <v>2750</v>
          </cell>
          <cell r="H314">
            <v>823.6</v>
          </cell>
          <cell r="I314">
            <v>0</v>
          </cell>
        </row>
        <row r="315">
          <cell r="A315">
            <v>309</v>
          </cell>
          <cell r="B315" t="str">
            <v>Soffit mounted manual</v>
          </cell>
          <cell r="C315" t="str">
            <v>Blind Type 1</v>
          </cell>
          <cell r="D315" t="str">
            <v>02 FFL</v>
          </cell>
          <cell r="E315" t="str">
            <v>4X237</v>
          </cell>
          <cell r="F315" t="str">
            <v>Law/PhD</v>
          </cell>
          <cell r="G315">
            <v>2750</v>
          </cell>
          <cell r="H315">
            <v>823.6</v>
          </cell>
          <cell r="I315">
            <v>0</v>
          </cell>
        </row>
        <row r="316">
          <cell r="A316">
            <v>310</v>
          </cell>
          <cell r="B316" t="str">
            <v>Soffit mounted manual</v>
          </cell>
          <cell r="C316" t="str">
            <v>Blind Type 1</v>
          </cell>
          <cell r="D316" t="str">
            <v>02 FFL</v>
          </cell>
          <cell r="E316" t="str">
            <v>4XC101</v>
          </cell>
          <cell r="F316" t="str">
            <v>Circulation</v>
          </cell>
          <cell r="G316">
            <v>2750</v>
          </cell>
          <cell r="H316">
            <v>1385.2</v>
          </cell>
          <cell r="I316">
            <v>0</v>
          </cell>
        </row>
        <row r="317">
          <cell r="A317">
            <v>311</v>
          </cell>
          <cell r="B317" t="str">
            <v>Soffit mounted manual</v>
          </cell>
          <cell r="C317" t="str">
            <v>Blind Type 1</v>
          </cell>
          <cell r="D317" t="str">
            <v>02 FFL</v>
          </cell>
          <cell r="E317" t="str">
            <v>4X102</v>
          </cell>
          <cell r="F317" t="str">
            <v>Law Court (Small)</v>
          </cell>
          <cell r="G317">
            <v>2750</v>
          </cell>
          <cell r="H317">
            <v>1385.2</v>
          </cell>
          <cell r="I317">
            <v>0</v>
          </cell>
        </row>
        <row r="318">
          <cell r="A318">
            <v>312</v>
          </cell>
          <cell r="B318" t="str">
            <v>Soffit mounted manual</v>
          </cell>
          <cell r="C318" t="str">
            <v>Blind Type 1</v>
          </cell>
          <cell r="D318" t="str">
            <v>02 FFL</v>
          </cell>
          <cell r="E318" t="str">
            <v>4X102</v>
          </cell>
          <cell r="F318" t="str">
            <v>Law Court (Small)</v>
          </cell>
          <cell r="G318">
            <v>2750</v>
          </cell>
          <cell r="H318">
            <v>1385.2</v>
          </cell>
          <cell r="I318">
            <v>0</v>
          </cell>
        </row>
        <row r="319">
          <cell r="A319">
            <v>313</v>
          </cell>
          <cell r="B319" t="str">
            <v>Soffit mounted manual</v>
          </cell>
          <cell r="C319" t="str">
            <v>Blind Type 1</v>
          </cell>
          <cell r="D319" t="str">
            <v>02 FFL</v>
          </cell>
          <cell r="E319" t="str">
            <v>4X102</v>
          </cell>
          <cell r="F319" t="str">
            <v>Law Court (Small)</v>
          </cell>
          <cell r="G319">
            <v>2750</v>
          </cell>
          <cell r="H319">
            <v>1379.7</v>
          </cell>
          <cell r="I319">
            <v>0</v>
          </cell>
        </row>
        <row r="320">
          <cell r="A320">
            <v>314</v>
          </cell>
          <cell r="B320" t="str">
            <v>Soffit mounted manual</v>
          </cell>
          <cell r="C320" t="str">
            <v>Blind Type 1</v>
          </cell>
          <cell r="D320" t="str">
            <v>02 FFL</v>
          </cell>
          <cell r="E320" t="str">
            <v>4X102</v>
          </cell>
          <cell r="F320" t="str">
            <v>Law Court (Small)</v>
          </cell>
          <cell r="G320">
            <v>3500</v>
          </cell>
          <cell r="H320">
            <v>2430</v>
          </cell>
          <cell r="I320">
            <v>0</v>
          </cell>
        </row>
        <row r="321">
          <cell r="A321">
            <v>315</v>
          </cell>
          <cell r="B321" t="str">
            <v>Soffit mounted manual</v>
          </cell>
          <cell r="C321" t="str">
            <v>Blind Type 1</v>
          </cell>
          <cell r="D321" t="str">
            <v>02 FFL</v>
          </cell>
          <cell r="E321" t="str">
            <v>4X101</v>
          </cell>
          <cell r="F321" t="str">
            <v>Law Court (Small)</v>
          </cell>
          <cell r="G321">
            <v>2620</v>
          </cell>
          <cell r="H321">
            <v>3354.4</v>
          </cell>
          <cell r="I321">
            <v>0</v>
          </cell>
        </row>
        <row r="322">
          <cell r="A322">
            <v>316</v>
          </cell>
          <cell r="B322" t="str">
            <v>Soffit mounted manual</v>
          </cell>
          <cell r="C322" t="str">
            <v>Blind Type 1</v>
          </cell>
          <cell r="D322" t="str">
            <v>02 FFL</v>
          </cell>
          <cell r="E322" t="str">
            <v>4X100</v>
          </cell>
          <cell r="F322" t="str">
            <v>BPTC</v>
          </cell>
          <cell r="G322">
            <v>2620</v>
          </cell>
          <cell r="H322">
            <v>3310</v>
          </cell>
          <cell r="I322">
            <v>0</v>
          </cell>
        </row>
        <row r="323">
          <cell r="A323">
            <v>317</v>
          </cell>
          <cell r="B323" t="str">
            <v>Soffit mounted manual</v>
          </cell>
          <cell r="C323" t="str">
            <v>Blind Type 1</v>
          </cell>
          <cell r="D323" t="str">
            <v>03 FFL</v>
          </cell>
          <cell r="E323" t="str">
            <v>5X208</v>
          </cell>
          <cell r="F323" t="str">
            <v>2P Office</v>
          </cell>
          <cell r="G323">
            <v>2750</v>
          </cell>
          <cell r="H323">
            <v>1207</v>
          </cell>
          <cell r="I323">
            <v>0</v>
          </cell>
        </row>
        <row r="324">
          <cell r="A324">
            <v>318</v>
          </cell>
          <cell r="B324" t="str">
            <v>Soffit mounted manual</v>
          </cell>
          <cell r="C324" t="str">
            <v>Blind Type 1</v>
          </cell>
          <cell r="D324" t="str">
            <v>03 FFL</v>
          </cell>
          <cell r="E324" t="str">
            <v>5XC201C</v>
          </cell>
          <cell r="F324" t="str">
            <v>Breakout</v>
          </cell>
          <cell r="G324">
            <v>2750</v>
          </cell>
          <cell r="H324">
            <v>1170.7</v>
          </cell>
          <cell r="I324">
            <v>0</v>
          </cell>
        </row>
        <row r="325">
          <cell r="A325">
            <v>319</v>
          </cell>
          <cell r="B325" t="str">
            <v>Soffit mounted manual</v>
          </cell>
          <cell r="C325" t="str">
            <v>Blind Type 1</v>
          </cell>
          <cell r="D325" t="str">
            <v>03 FFL</v>
          </cell>
          <cell r="E325" t="str">
            <v>5XC201C</v>
          </cell>
          <cell r="F325" t="str">
            <v>Breakout</v>
          </cell>
          <cell r="G325">
            <v>2750</v>
          </cell>
          <cell r="H325">
            <v>1241.2</v>
          </cell>
          <cell r="I325">
            <v>0</v>
          </cell>
        </row>
        <row r="326">
          <cell r="A326">
            <v>320</v>
          </cell>
          <cell r="B326" t="str">
            <v>Soffit mounted manual</v>
          </cell>
          <cell r="C326" t="str">
            <v>Blind Type 1</v>
          </cell>
          <cell r="D326" t="str">
            <v>03 FFL</v>
          </cell>
          <cell r="E326" t="str">
            <v>5XC201C</v>
          </cell>
          <cell r="F326" t="str">
            <v>Breakout</v>
          </cell>
          <cell r="G326">
            <v>2750</v>
          </cell>
          <cell r="H326">
            <v>629.4</v>
          </cell>
          <cell r="I326">
            <v>0</v>
          </cell>
        </row>
        <row r="327">
          <cell r="A327">
            <v>321</v>
          </cell>
          <cell r="B327" t="str">
            <v>Soffit mounted manual</v>
          </cell>
          <cell r="C327" t="str">
            <v>Blind Type 1</v>
          </cell>
          <cell r="D327" t="str">
            <v>03 FFL</v>
          </cell>
          <cell r="E327" t="str">
            <v>5X209</v>
          </cell>
          <cell r="F327" t="str">
            <v>4P Office</v>
          </cell>
          <cell r="G327">
            <v>2750</v>
          </cell>
          <cell r="H327">
            <v>1061.5</v>
          </cell>
          <cell r="I327">
            <v>0</v>
          </cell>
        </row>
        <row r="328">
          <cell r="A328">
            <v>322</v>
          </cell>
          <cell r="B328" t="str">
            <v>Soffit mounted manual</v>
          </cell>
          <cell r="C328" t="str">
            <v>Blind Type 1</v>
          </cell>
          <cell r="D328" t="str">
            <v>03 FFL</v>
          </cell>
          <cell r="E328" t="str">
            <v>5X209</v>
          </cell>
          <cell r="F328" t="str">
            <v>4P Office</v>
          </cell>
          <cell r="G328">
            <v>2750</v>
          </cell>
          <cell r="H328">
            <v>940.5</v>
          </cell>
          <cell r="I328">
            <v>0</v>
          </cell>
        </row>
        <row r="329">
          <cell r="A329">
            <v>323</v>
          </cell>
          <cell r="B329" t="str">
            <v>Soffit mounted manual</v>
          </cell>
          <cell r="C329" t="str">
            <v>Blind Type 1</v>
          </cell>
          <cell r="D329" t="str">
            <v>03 FFL</v>
          </cell>
          <cell r="E329" t="str">
            <v>5X209</v>
          </cell>
          <cell r="F329" t="str">
            <v>4P Office</v>
          </cell>
          <cell r="G329">
            <v>2750</v>
          </cell>
          <cell r="H329">
            <v>970</v>
          </cell>
          <cell r="I329">
            <v>0</v>
          </cell>
        </row>
        <row r="330">
          <cell r="A330">
            <v>324</v>
          </cell>
          <cell r="B330" t="str">
            <v>Soffit mounted manual</v>
          </cell>
          <cell r="C330" t="str">
            <v>Blind Type 1</v>
          </cell>
          <cell r="D330" t="str">
            <v>03 FFL</v>
          </cell>
          <cell r="E330" t="str">
            <v>5X209</v>
          </cell>
          <cell r="F330" t="str">
            <v>4P Office</v>
          </cell>
          <cell r="G330">
            <v>2750</v>
          </cell>
          <cell r="H330">
            <v>1231</v>
          </cell>
          <cell r="I330">
            <v>0</v>
          </cell>
        </row>
        <row r="331">
          <cell r="A331">
            <v>325</v>
          </cell>
          <cell r="B331" t="str">
            <v>Soffit mounted manual</v>
          </cell>
          <cell r="C331" t="str">
            <v>Blind Type 1</v>
          </cell>
          <cell r="D331" t="str">
            <v>03 FFL</v>
          </cell>
          <cell r="E331" t="str">
            <v>5X209</v>
          </cell>
          <cell r="F331" t="str">
            <v>4P Office</v>
          </cell>
          <cell r="G331">
            <v>2750</v>
          </cell>
          <cell r="H331">
            <v>1231</v>
          </cell>
          <cell r="I331">
            <v>0</v>
          </cell>
        </row>
        <row r="332">
          <cell r="A332">
            <v>326</v>
          </cell>
          <cell r="B332" t="str">
            <v>Soffit mounted manual</v>
          </cell>
          <cell r="C332" t="str">
            <v>Blind Type 1</v>
          </cell>
          <cell r="D332" t="str">
            <v>03 FFL</v>
          </cell>
          <cell r="E332" t="str">
            <v>5X209</v>
          </cell>
          <cell r="F332" t="str">
            <v>4P Office</v>
          </cell>
          <cell r="G332">
            <v>2750</v>
          </cell>
          <cell r="H332">
            <v>648.4</v>
          </cell>
          <cell r="I332">
            <v>0</v>
          </cell>
        </row>
        <row r="333">
          <cell r="A333">
            <v>327</v>
          </cell>
          <cell r="B333" t="str">
            <v>Soffit mounted manual</v>
          </cell>
          <cell r="C333" t="str">
            <v>Blind Type 1</v>
          </cell>
          <cell r="D333" t="str">
            <v>03 FFL</v>
          </cell>
          <cell r="E333" t="str">
            <v>5X210</v>
          </cell>
          <cell r="F333" t="str">
            <v>4P Office</v>
          </cell>
          <cell r="G333">
            <v>2750</v>
          </cell>
          <cell r="H333">
            <v>1071.2</v>
          </cell>
          <cell r="I333">
            <v>0</v>
          </cell>
        </row>
        <row r="334">
          <cell r="A334">
            <v>328</v>
          </cell>
          <cell r="B334" t="str">
            <v>Soffit mounted manual</v>
          </cell>
          <cell r="C334" t="str">
            <v>Blind Type 1</v>
          </cell>
          <cell r="D334" t="str">
            <v>03 FFL</v>
          </cell>
          <cell r="E334" t="str">
            <v>5X210</v>
          </cell>
          <cell r="F334" t="str">
            <v>4P Office</v>
          </cell>
          <cell r="G334">
            <v>2750</v>
          </cell>
          <cell r="H334">
            <v>1206.5</v>
          </cell>
          <cell r="I334">
            <v>0</v>
          </cell>
        </row>
        <row r="335">
          <cell r="A335">
            <v>329</v>
          </cell>
          <cell r="B335" t="str">
            <v>Soffit mounted manual</v>
          </cell>
          <cell r="C335" t="str">
            <v>Blind Type 1</v>
          </cell>
          <cell r="D335" t="str">
            <v>03 FFL</v>
          </cell>
          <cell r="E335" t="str">
            <v>5X211</v>
          </cell>
          <cell r="F335" t="str">
            <v>4P Office</v>
          </cell>
          <cell r="G335">
            <v>2750</v>
          </cell>
          <cell r="H335">
            <v>937.5</v>
          </cell>
          <cell r="I335">
            <v>0</v>
          </cell>
        </row>
        <row r="336">
          <cell r="A336">
            <v>330</v>
          </cell>
          <cell r="B336" t="str">
            <v>Soffit mounted manual</v>
          </cell>
          <cell r="C336" t="str">
            <v>Blind Type 1</v>
          </cell>
          <cell r="D336" t="str">
            <v>03 FFL</v>
          </cell>
          <cell r="E336" t="str">
            <v>5X211</v>
          </cell>
          <cell r="F336" t="str">
            <v>4P Office</v>
          </cell>
          <cell r="G336">
            <v>2750</v>
          </cell>
          <cell r="H336">
            <v>1237.5</v>
          </cell>
          <cell r="I336">
            <v>0</v>
          </cell>
        </row>
        <row r="337">
          <cell r="A337">
            <v>331</v>
          </cell>
          <cell r="B337" t="str">
            <v>Soffit mounted manual</v>
          </cell>
          <cell r="C337" t="str">
            <v>Blind Type 1</v>
          </cell>
          <cell r="D337" t="str">
            <v>03 FFL</v>
          </cell>
          <cell r="E337" t="str">
            <v>5X211</v>
          </cell>
          <cell r="F337" t="str">
            <v>4P Office</v>
          </cell>
          <cell r="G337">
            <v>2750</v>
          </cell>
          <cell r="H337">
            <v>905</v>
          </cell>
          <cell r="I337">
            <v>0</v>
          </cell>
        </row>
        <row r="338">
          <cell r="A338">
            <v>332</v>
          </cell>
          <cell r="B338" t="str">
            <v>Soffit mounted manual</v>
          </cell>
          <cell r="C338" t="str">
            <v>Blind Type 1</v>
          </cell>
          <cell r="D338" t="str">
            <v>03 FFL</v>
          </cell>
          <cell r="E338" t="str">
            <v>5x214</v>
          </cell>
          <cell r="F338" t="str">
            <v>4P Office</v>
          </cell>
          <cell r="G338">
            <v>2750</v>
          </cell>
          <cell r="H338">
            <v>1259.7</v>
          </cell>
          <cell r="I338">
            <v>0</v>
          </cell>
        </row>
        <row r="339">
          <cell r="A339">
            <v>333</v>
          </cell>
          <cell r="B339" t="str">
            <v>Soffit mounted manual</v>
          </cell>
          <cell r="C339" t="str">
            <v>Blind Type 1</v>
          </cell>
          <cell r="D339" t="str">
            <v>03 FFL</v>
          </cell>
          <cell r="E339" t="str">
            <v>5x214</v>
          </cell>
          <cell r="F339" t="str">
            <v>4P Office</v>
          </cell>
          <cell r="G339">
            <v>2750</v>
          </cell>
          <cell r="H339">
            <v>1265.3</v>
          </cell>
          <cell r="I339">
            <v>0</v>
          </cell>
        </row>
        <row r="340">
          <cell r="A340">
            <v>334</v>
          </cell>
          <cell r="B340" t="str">
            <v>Soffit mounted manual</v>
          </cell>
          <cell r="C340" t="str">
            <v>Blind Type 1</v>
          </cell>
          <cell r="D340" t="str">
            <v>03 FFL</v>
          </cell>
          <cell r="E340" t="str">
            <v>5X215</v>
          </cell>
          <cell r="F340" t="str">
            <v>4P Office</v>
          </cell>
          <cell r="G340">
            <v>2750</v>
          </cell>
          <cell r="H340">
            <v>975</v>
          </cell>
          <cell r="I340">
            <v>0</v>
          </cell>
        </row>
        <row r="341">
          <cell r="A341">
            <v>335</v>
          </cell>
          <cell r="B341" t="str">
            <v>Soffit mounted manual</v>
          </cell>
          <cell r="C341" t="str">
            <v>Blind Type 1</v>
          </cell>
          <cell r="D341" t="str">
            <v>03 FFL</v>
          </cell>
          <cell r="E341" t="str">
            <v>5X215</v>
          </cell>
          <cell r="F341" t="str">
            <v>4P Office</v>
          </cell>
          <cell r="G341">
            <v>2750</v>
          </cell>
          <cell r="H341">
            <v>1230</v>
          </cell>
          <cell r="I341">
            <v>0</v>
          </cell>
        </row>
        <row r="342">
          <cell r="A342">
            <v>336</v>
          </cell>
          <cell r="B342" t="str">
            <v>Soffit mounted manual</v>
          </cell>
          <cell r="C342" t="str">
            <v>Blind Type 1</v>
          </cell>
          <cell r="D342" t="str">
            <v>03 FFL</v>
          </cell>
          <cell r="E342" t="str">
            <v>5X215</v>
          </cell>
          <cell r="F342" t="str">
            <v>4P Office</v>
          </cell>
          <cell r="G342">
            <v>2750</v>
          </cell>
          <cell r="H342">
            <v>1255</v>
          </cell>
          <cell r="I342">
            <v>0</v>
          </cell>
        </row>
        <row r="343">
          <cell r="A343">
            <v>337</v>
          </cell>
          <cell r="B343" t="str">
            <v>Soffit mounted manual</v>
          </cell>
          <cell r="C343" t="str">
            <v>Blind Type 1</v>
          </cell>
          <cell r="D343" t="str">
            <v>03 FFL</v>
          </cell>
          <cell r="E343" t="str">
            <v>5X216</v>
          </cell>
          <cell r="F343" t="str">
            <v>2P Office</v>
          </cell>
          <cell r="G343">
            <v>2750</v>
          </cell>
          <cell r="H343">
            <v>1260</v>
          </cell>
          <cell r="I343">
            <v>0</v>
          </cell>
        </row>
        <row r="344">
          <cell r="A344">
            <v>338</v>
          </cell>
          <cell r="B344" t="str">
            <v>Soffit mounted manual</v>
          </cell>
          <cell r="C344" t="str">
            <v>Blind Type 1</v>
          </cell>
          <cell r="D344" t="str">
            <v>03 FFL</v>
          </cell>
          <cell r="E344" t="str">
            <v>5X217</v>
          </cell>
          <cell r="F344" t="str">
            <v>4P Office</v>
          </cell>
          <cell r="G344">
            <v>2750</v>
          </cell>
          <cell r="H344">
            <v>976.9</v>
          </cell>
          <cell r="I344">
            <v>0</v>
          </cell>
        </row>
        <row r="345">
          <cell r="A345">
            <v>339</v>
          </cell>
          <cell r="B345" t="str">
            <v>Soffit mounted manual</v>
          </cell>
          <cell r="C345" t="str">
            <v>Blind Type 1</v>
          </cell>
          <cell r="D345" t="str">
            <v>03 FFL</v>
          </cell>
          <cell r="E345" t="str">
            <v>5X217</v>
          </cell>
          <cell r="F345" t="str">
            <v>4P Office</v>
          </cell>
          <cell r="G345">
            <v>2750</v>
          </cell>
          <cell r="H345">
            <v>1225.5999999999999</v>
          </cell>
          <cell r="I345">
            <v>0</v>
          </cell>
        </row>
        <row r="346">
          <cell r="A346">
            <v>340</v>
          </cell>
          <cell r="B346" t="str">
            <v>Soffit mounted manual</v>
          </cell>
          <cell r="C346" t="str">
            <v>Blind Type 1</v>
          </cell>
          <cell r="D346" t="str">
            <v>03 FFL</v>
          </cell>
          <cell r="E346" t="str">
            <v>5X217</v>
          </cell>
          <cell r="F346" t="str">
            <v>4P Office</v>
          </cell>
          <cell r="G346">
            <v>2750</v>
          </cell>
          <cell r="H346">
            <v>892.5</v>
          </cell>
          <cell r="I346">
            <v>0</v>
          </cell>
        </row>
        <row r="347">
          <cell r="A347">
            <v>341</v>
          </cell>
          <cell r="B347" t="str">
            <v>Soffit mounted manual</v>
          </cell>
          <cell r="C347" t="str">
            <v>Blind Type 1</v>
          </cell>
          <cell r="D347" t="str">
            <v>03 FFL</v>
          </cell>
          <cell r="E347" t="str">
            <v>5X218</v>
          </cell>
          <cell r="F347" t="str">
            <v>4P Office</v>
          </cell>
          <cell r="G347">
            <v>2750</v>
          </cell>
          <cell r="H347">
            <v>1262.3</v>
          </cell>
          <cell r="I347">
            <v>0</v>
          </cell>
        </row>
        <row r="348">
          <cell r="A348">
            <v>342</v>
          </cell>
          <cell r="B348" t="str">
            <v>Soffit mounted manual</v>
          </cell>
          <cell r="C348" t="str">
            <v>Blind Type 1</v>
          </cell>
          <cell r="D348" t="str">
            <v>03 FFL</v>
          </cell>
          <cell r="E348" t="str">
            <v>5X218</v>
          </cell>
          <cell r="F348" t="str">
            <v>4P Office</v>
          </cell>
          <cell r="G348">
            <v>2750</v>
          </cell>
          <cell r="H348">
            <v>1227.7</v>
          </cell>
          <cell r="I348">
            <v>0</v>
          </cell>
        </row>
        <row r="349">
          <cell r="A349">
            <v>343</v>
          </cell>
          <cell r="B349" t="str">
            <v>Soffit mounted manual</v>
          </cell>
          <cell r="C349" t="str">
            <v>Blind Type 1</v>
          </cell>
          <cell r="D349" t="str">
            <v>03 FFL</v>
          </cell>
          <cell r="E349" t="str">
            <v>5X218</v>
          </cell>
          <cell r="F349" t="str">
            <v>4P Office</v>
          </cell>
          <cell r="G349">
            <v>2750</v>
          </cell>
          <cell r="H349">
            <v>970</v>
          </cell>
          <cell r="I349">
            <v>0</v>
          </cell>
        </row>
        <row r="350">
          <cell r="A350">
            <v>344</v>
          </cell>
          <cell r="B350" t="str">
            <v>Soffit mounted manual</v>
          </cell>
          <cell r="C350" t="str">
            <v>Blind Type 1</v>
          </cell>
          <cell r="D350" t="str">
            <v>03 FFL</v>
          </cell>
          <cell r="E350" t="str">
            <v>5X218</v>
          </cell>
          <cell r="F350" t="str">
            <v>4P Office</v>
          </cell>
          <cell r="G350">
            <v>2750</v>
          </cell>
          <cell r="H350">
            <v>1233.3</v>
          </cell>
          <cell r="I350">
            <v>0</v>
          </cell>
        </row>
        <row r="351">
          <cell r="A351">
            <v>345</v>
          </cell>
          <cell r="B351" t="str">
            <v>Soffit mounted manual</v>
          </cell>
          <cell r="C351" t="str">
            <v>Blind Type 1</v>
          </cell>
          <cell r="D351" t="str">
            <v>03 FFL</v>
          </cell>
          <cell r="E351" t="str">
            <v>5X218</v>
          </cell>
          <cell r="F351" t="str">
            <v>4P Office</v>
          </cell>
          <cell r="G351">
            <v>2750</v>
          </cell>
          <cell r="H351">
            <v>1636.7</v>
          </cell>
          <cell r="I351">
            <v>0</v>
          </cell>
        </row>
        <row r="352">
          <cell r="A352">
            <v>346</v>
          </cell>
          <cell r="B352" t="str">
            <v>Soffit mounted manual</v>
          </cell>
          <cell r="C352" t="str">
            <v>Blind Type 1</v>
          </cell>
          <cell r="D352" t="str">
            <v>03 FFL</v>
          </cell>
          <cell r="E352" t="str">
            <v>5X219</v>
          </cell>
          <cell r="F352" t="str">
            <v>2P Office</v>
          </cell>
          <cell r="G352">
            <v>2750</v>
          </cell>
          <cell r="H352">
            <v>967.6</v>
          </cell>
          <cell r="I352">
            <v>0</v>
          </cell>
        </row>
        <row r="353">
          <cell r="A353">
            <v>347</v>
          </cell>
          <cell r="B353" t="str">
            <v>Soffit mounted manual</v>
          </cell>
          <cell r="C353" t="str">
            <v>Blind Type 1</v>
          </cell>
          <cell r="D353" t="str">
            <v>03 FFL</v>
          </cell>
          <cell r="E353" t="str">
            <v>5X219</v>
          </cell>
          <cell r="F353" t="str">
            <v>2P Office</v>
          </cell>
          <cell r="G353">
            <v>2750</v>
          </cell>
          <cell r="H353">
            <v>1230.5999999999999</v>
          </cell>
          <cell r="I353">
            <v>0</v>
          </cell>
        </row>
        <row r="354">
          <cell r="A354">
            <v>348</v>
          </cell>
          <cell r="B354" t="str">
            <v>Soffit mounted manual</v>
          </cell>
          <cell r="C354" t="str">
            <v>Blind Type 1</v>
          </cell>
          <cell r="D354" t="str">
            <v>03 FFL</v>
          </cell>
          <cell r="E354" t="str">
            <v>5X220</v>
          </cell>
          <cell r="F354" t="str">
            <v>4P Office</v>
          </cell>
          <cell r="G354">
            <v>2750</v>
          </cell>
          <cell r="H354">
            <v>1779.5</v>
          </cell>
          <cell r="I354">
            <v>0</v>
          </cell>
        </row>
        <row r="355">
          <cell r="A355">
            <v>349</v>
          </cell>
          <cell r="B355" t="str">
            <v>Soffit mounted manual</v>
          </cell>
          <cell r="C355" t="str">
            <v>Blind Type 1</v>
          </cell>
          <cell r="D355" t="str">
            <v>03 FFL</v>
          </cell>
          <cell r="E355" t="str">
            <v>5X220</v>
          </cell>
          <cell r="F355" t="str">
            <v>4P Office</v>
          </cell>
          <cell r="G355">
            <v>2750</v>
          </cell>
          <cell r="H355">
            <v>1480.6</v>
          </cell>
          <cell r="I355">
            <v>0</v>
          </cell>
        </row>
        <row r="356">
          <cell r="A356">
            <v>350</v>
          </cell>
          <cell r="B356" t="str">
            <v>Soffit mounted manual</v>
          </cell>
          <cell r="C356" t="str">
            <v>Blind Type 1</v>
          </cell>
          <cell r="D356" t="str">
            <v>03 FFL</v>
          </cell>
          <cell r="E356" t="str">
            <v>5X221</v>
          </cell>
          <cell r="F356" t="str">
            <v>4P Office</v>
          </cell>
          <cell r="G356">
            <v>2750</v>
          </cell>
          <cell r="H356">
            <v>1228.9000000000001</v>
          </cell>
          <cell r="I356">
            <v>0</v>
          </cell>
        </row>
        <row r="357">
          <cell r="A357">
            <v>351</v>
          </cell>
          <cell r="B357" t="str">
            <v>Soffit mounted manual</v>
          </cell>
          <cell r="C357" t="str">
            <v>Blind Type 1</v>
          </cell>
          <cell r="D357" t="str">
            <v>03 FFL</v>
          </cell>
          <cell r="E357" t="str">
            <v>5X221</v>
          </cell>
          <cell r="F357" t="str">
            <v>4P Office</v>
          </cell>
          <cell r="G357">
            <v>2750</v>
          </cell>
          <cell r="H357">
            <v>1878.9</v>
          </cell>
          <cell r="I357">
            <v>0</v>
          </cell>
        </row>
        <row r="358">
          <cell r="A358">
            <v>352</v>
          </cell>
          <cell r="B358" t="str">
            <v>Soffit mounted manual</v>
          </cell>
          <cell r="C358" t="str">
            <v>Blind Type 1</v>
          </cell>
          <cell r="D358" t="str">
            <v>03 FFL</v>
          </cell>
          <cell r="E358" t="str">
            <v>5XC200A</v>
          </cell>
          <cell r="F358" t="str">
            <v>Social Learning</v>
          </cell>
          <cell r="G358">
            <v>2750</v>
          </cell>
          <cell r="H358">
            <v>1192.4000000000001</v>
          </cell>
          <cell r="I358">
            <v>0</v>
          </cell>
        </row>
        <row r="359">
          <cell r="A359">
            <v>353</v>
          </cell>
          <cell r="B359" t="str">
            <v>Soffit mounted manual</v>
          </cell>
          <cell r="C359" t="str">
            <v>Blind Type 1</v>
          </cell>
          <cell r="D359" t="str">
            <v>03 FFL</v>
          </cell>
          <cell r="E359" t="str">
            <v>5XC200A</v>
          </cell>
          <cell r="F359" t="str">
            <v>Social Learning</v>
          </cell>
          <cell r="G359">
            <v>2750</v>
          </cell>
          <cell r="H359">
            <v>1086.5</v>
          </cell>
          <cell r="I359">
            <v>0</v>
          </cell>
        </row>
        <row r="360">
          <cell r="A360">
            <v>354</v>
          </cell>
          <cell r="B360" t="str">
            <v>Soffit mounted manual</v>
          </cell>
          <cell r="C360" t="str">
            <v>Blind Type 1</v>
          </cell>
          <cell r="D360" t="str">
            <v>03 FFL</v>
          </cell>
          <cell r="E360" t="str">
            <v>5X222</v>
          </cell>
          <cell r="F360" t="str">
            <v>Flexible Learning Space</v>
          </cell>
          <cell r="G360">
            <v>2750</v>
          </cell>
          <cell r="H360">
            <v>1230</v>
          </cell>
          <cell r="I360">
            <v>0</v>
          </cell>
        </row>
        <row r="361">
          <cell r="A361">
            <v>355</v>
          </cell>
          <cell r="B361" t="str">
            <v>Soffit mounted manual</v>
          </cell>
          <cell r="C361" t="str">
            <v>Blind Type 1</v>
          </cell>
          <cell r="D361" t="str">
            <v>03 FFL</v>
          </cell>
          <cell r="E361" t="str">
            <v>5X222</v>
          </cell>
          <cell r="F361" t="str">
            <v>Flexible Learning Space</v>
          </cell>
          <cell r="G361">
            <v>2750</v>
          </cell>
          <cell r="H361">
            <v>1840</v>
          </cell>
          <cell r="I361">
            <v>0</v>
          </cell>
        </row>
        <row r="362">
          <cell r="A362">
            <v>356</v>
          </cell>
          <cell r="B362" t="str">
            <v>Soffit mounted manual</v>
          </cell>
          <cell r="C362" t="str">
            <v>Blind Type 1</v>
          </cell>
          <cell r="D362" t="str">
            <v>03 FFL</v>
          </cell>
          <cell r="E362" t="str">
            <v>5X223</v>
          </cell>
          <cell r="F362" t="str">
            <v>25P Teaching Room</v>
          </cell>
          <cell r="G362">
            <v>2750</v>
          </cell>
          <cell r="H362">
            <v>1780</v>
          </cell>
          <cell r="I362">
            <v>0</v>
          </cell>
        </row>
        <row r="363">
          <cell r="A363">
            <v>357</v>
          </cell>
          <cell r="B363" t="str">
            <v>Soffit mounted manual</v>
          </cell>
          <cell r="C363" t="str">
            <v>Blind Type 1</v>
          </cell>
          <cell r="D363" t="str">
            <v>03 FFL</v>
          </cell>
          <cell r="E363" t="str">
            <v>5X223</v>
          </cell>
          <cell r="F363" t="str">
            <v>25P Teaching Room</v>
          </cell>
          <cell r="G363">
            <v>2750</v>
          </cell>
          <cell r="H363">
            <v>1480</v>
          </cell>
          <cell r="I363">
            <v>0</v>
          </cell>
        </row>
        <row r="364">
          <cell r="A364">
            <v>358</v>
          </cell>
          <cell r="B364" t="str">
            <v>Soffit mounted manual</v>
          </cell>
          <cell r="C364" t="str">
            <v>Blind Type 1</v>
          </cell>
          <cell r="D364" t="str">
            <v>03 FFL</v>
          </cell>
          <cell r="E364" t="str">
            <v>5X223</v>
          </cell>
          <cell r="F364" t="str">
            <v>25P Teaching Room</v>
          </cell>
          <cell r="G364">
            <v>2750</v>
          </cell>
          <cell r="H364">
            <v>1031.7</v>
          </cell>
          <cell r="I364">
            <v>0</v>
          </cell>
        </row>
        <row r="365">
          <cell r="A365">
            <v>359</v>
          </cell>
          <cell r="B365" t="str">
            <v>Soffit mounted manual</v>
          </cell>
          <cell r="C365" t="str">
            <v>Blind Type 1</v>
          </cell>
          <cell r="D365" t="str">
            <v>03 FFL</v>
          </cell>
          <cell r="E365" t="str">
            <v>5XC200D</v>
          </cell>
          <cell r="F365" t="str">
            <v>Social Learning</v>
          </cell>
          <cell r="G365">
            <v>2750</v>
          </cell>
          <cell r="H365">
            <v>1996.6</v>
          </cell>
          <cell r="I365">
            <v>0</v>
          </cell>
        </row>
        <row r="366">
          <cell r="A366">
            <v>360</v>
          </cell>
          <cell r="B366" t="str">
            <v>Soffit mounted manual</v>
          </cell>
          <cell r="C366" t="str">
            <v>Blind Type 1</v>
          </cell>
          <cell r="D366" t="str">
            <v>03 FFL</v>
          </cell>
          <cell r="E366" t="str">
            <v>5X224</v>
          </cell>
          <cell r="F366" t="str">
            <v>4P Office</v>
          </cell>
          <cell r="G366">
            <v>2750</v>
          </cell>
          <cell r="H366">
            <v>1230</v>
          </cell>
          <cell r="I366">
            <v>0</v>
          </cell>
        </row>
        <row r="367">
          <cell r="A367">
            <v>361</v>
          </cell>
          <cell r="B367" t="str">
            <v>Soffit mounted manual</v>
          </cell>
          <cell r="C367" t="str">
            <v>Blind Type 1</v>
          </cell>
          <cell r="D367" t="str">
            <v>03 FFL</v>
          </cell>
          <cell r="E367" t="str">
            <v>5X224</v>
          </cell>
          <cell r="F367" t="str">
            <v>4P Office</v>
          </cell>
          <cell r="G367">
            <v>2750</v>
          </cell>
          <cell r="H367">
            <v>924.5</v>
          </cell>
          <cell r="I367">
            <v>0</v>
          </cell>
        </row>
        <row r="368">
          <cell r="A368">
            <v>362</v>
          </cell>
          <cell r="B368" t="str">
            <v>Soffit mounted manual</v>
          </cell>
          <cell r="C368" t="str">
            <v>Blind Type 1</v>
          </cell>
          <cell r="D368" t="str">
            <v>03 FFL</v>
          </cell>
          <cell r="E368" t="str">
            <v>5X225</v>
          </cell>
          <cell r="F368" t="str">
            <v>6P Office</v>
          </cell>
          <cell r="G368">
            <v>3500</v>
          </cell>
          <cell r="H368">
            <v>818.3</v>
          </cell>
          <cell r="I368">
            <v>0</v>
          </cell>
        </row>
        <row r="369">
          <cell r="A369">
            <v>363</v>
          </cell>
          <cell r="B369" t="str">
            <v>Soffit mounted manual</v>
          </cell>
          <cell r="C369" t="str">
            <v>Blind Type 1</v>
          </cell>
          <cell r="D369" t="str">
            <v>03 FFL</v>
          </cell>
          <cell r="E369" t="str">
            <v>5X225</v>
          </cell>
          <cell r="F369" t="str">
            <v>6P Office</v>
          </cell>
          <cell r="G369">
            <v>3500</v>
          </cell>
          <cell r="H369">
            <v>1236.2</v>
          </cell>
          <cell r="I369">
            <v>0</v>
          </cell>
        </row>
        <row r="370">
          <cell r="A370">
            <v>364</v>
          </cell>
          <cell r="B370" t="str">
            <v>Soffit mounted manual</v>
          </cell>
          <cell r="C370" t="str">
            <v>Blind Type 1</v>
          </cell>
          <cell r="D370" t="str">
            <v>03 FFL</v>
          </cell>
          <cell r="E370" t="str">
            <v>5X225</v>
          </cell>
          <cell r="F370" t="str">
            <v>6P Office</v>
          </cell>
          <cell r="G370">
            <v>3500</v>
          </cell>
          <cell r="H370">
            <v>1236.2</v>
          </cell>
          <cell r="I370">
            <v>0</v>
          </cell>
        </row>
        <row r="371">
          <cell r="A371">
            <v>365</v>
          </cell>
          <cell r="B371" t="str">
            <v>Soffit mounted manual</v>
          </cell>
          <cell r="C371" t="str">
            <v>Blind Type 1</v>
          </cell>
          <cell r="D371" t="str">
            <v>03 FFL</v>
          </cell>
          <cell r="E371" t="str">
            <v>5X225</v>
          </cell>
          <cell r="F371" t="str">
            <v>6P Office</v>
          </cell>
          <cell r="G371">
            <v>3500</v>
          </cell>
          <cell r="H371">
            <v>1236.2</v>
          </cell>
          <cell r="I371">
            <v>0</v>
          </cell>
        </row>
        <row r="372">
          <cell r="A372">
            <v>366</v>
          </cell>
          <cell r="B372" t="str">
            <v>Soffit mounted manual</v>
          </cell>
          <cell r="C372" t="str">
            <v>Blind Type 1</v>
          </cell>
          <cell r="D372" t="str">
            <v>03 FFL</v>
          </cell>
          <cell r="E372" t="str">
            <v>5X225</v>
          </cell>
          <cell r="F372" t="str">
            <v>6P Office</v>
          </cell>
          <cell r="G372">
            <v>3500</v>
          </cell>
          <cell r="H372">
            <v>827.7</v>
          </cell>
          <cell r="I372">
            <v>0</v>
          </cell>
        </row>
        <row r="373">
          <cell r="A373">
            <v>367</v>
          </cell>
          <cell r="B373" t="str">
            <v>Soffit mounted manual</v>
          </cell>
          <cell r="C373" t="str">
            <v>Blind Type 1</v>
          </cell>
          <cell r="D373" t="str">
            <v>03 FFL</v>
          </cell>
          <cell r="E373" t="str">
            <v>5X251</v>
          </cell>
          <cell r="F373" t="str">
            <v>2P Office</v>
          </cell>
          <cell r="G373">
            <v>2750</v>
          </cell>
          <cell r="H373">
            <v>1229.8</v>
          </cell>
          <cell r="I373">
            <v>0</v>
          </cell>
        </row>
        <row r="374">
          <cell r="A374">
            <v>368</v>
          </cell>
          <cell r="B374" t="str">
            <v>Soffit mounted manual</v>
          </cell>
          <cell r="C374" t="str">
            <v>Blind Type 1</v>
          </cell>
          <cell r="D374" t="str">
            <v>03 FFL</v>
          </cell>
          <cell r="E374" t="str">
            <v>5X250</v>
          </cell>
          <cell r="F374" t="str">
            <v>2P Office</v>
          </cell>
          <cell r="G374">
            <v>2750</v>
          </cell>
          <cell r="H374">
            <v>1470</v>
          </cell>
          <cell r="I374">
            <v>0</v>
          </cell>
        </row>
        <row r="375">
          <cell r="A375">
            <v>369</v>
          </cell>
          <cell r="B375" t="str">
            <v>Soffit mounted manual</v>
          </cell>
          <cell r="C375" t="str">
            <v>Blind Type 1</v>
          </cell>
          <cell r="D375" t="str">
            <v>03 FFL</v>
          </cell>
          <cell r="E375" t="str">
            <v>5X249</v>
          </cell>
          <cell r="F375" t="str">
            <v>4P Office</v>
          </cell>
          <cell r="G375">
            <v>2750</v>
          </cell>
          <cell r="H375">
            <v>1246.3</v>
          </cell>
          <cell r="I375">
            <v>0</v>
          </cell>
        </row>
        <row r="376">
          <cell r="A376">
            <v>370</v>
          </cell>
          <cell r="B376" t="str">
            <v>Soffit mounted manual</v>
          </cell>
          <cell r="C376" t="str">
            <v>Blind Type 1</v>
          </cell>
          <cell r="D376" t="str">
            <v>03 FFL</v>
          </cell>
          <cell r="E376" t="str">
            <v>5X249</v>
          </cell>
          <cell r="F376" t="str">
            <v>4P Office</v>
          </cell>
          <cell r="G376">
            <v>2750</v>
          </cell>
          <cell r="H376">
            <v>2140</v>
          </cell>
          <cell r="I376">
            <v>0</v>
          </cell>
        </row>
        <row r="377">
          <cell r="A377">
            <v>371</v>
          </cell>
          <cell r="B377" t="str">
            <v>Soffit mounted manual</v>
          </cell>
          <cell r="C377" t="str">
            <v>Blind Type 1</v>
          </cell>
          <cell r="D377" t="str">
            <v>03 FFL</v>
          </cell>
          <cell r="E377" t="str">
            <v>5X248</v>
          </cell>
          <cell r="F377" t="str">
            <v>1P Office</v>
          </cell>
          <cell r="G377">
            <v>2750</v>
          </cell>
          <cell r="H377">
            <v>1480</v>
          </cell>
          <cell r="I377">
            <v>0</v>
          </cell>
        </row>
        <row r="378">
          <cell r="A378">
            <v>372</v>
          </cell>
          <cell r="B378" t="str">
            <v>Soffit mounted manual</v>
          </cell>
          <cell r="C378" t="str">
            <v>Blind Type 1</v>
          </cell>
          <cell r="D378" t="str">
            <v>03 FFL</v>
          </cell>
          <cell r="E378" t="str">
            <v>5X247</v>
          </cell>
          <cell r="F378" t="str">
            <v>1P Office</v>
          </cell>
          <cell r="G378">
            <v>2750</v>
          </cell>
          <cell r="H378">
            <v>1180</v>
          </cell>
          <cell r="I378">
            <v>0</v>
          </cell>
        </row>
        <row r="379">
          <cell r="A379">
            <v>373</v>
          </cell>
          <cell r="B379" t="str">
            <v>Soffit mounted manual</v>
          </cell>
          <cell r="C379" t="str">
            <v>Blind Type 1</v>
          </cell>
          <cell r="D379" t="str">
            <v>03 FFL</v>
          </cell>
          <cell r="E379" t="str">
            <v>5X246</v>
          </cell>
          <cell r="F379" t="str">
            <v>4P Office</v>
          </cell>
          <cell r="G379">
            <v>2750</v>
          </cell>
          <cell r="H379">
            <v>893.5</v>
          </cell>
          <cell r="I379">
            <v>0</v>
          </cell>
        </row>
        <row r="380">
          <cell r="A380">
            <v>374</v>
          </cell>
          <cell r="B380" t="str">
            <v>Soffit mounted manual</v>
          </cell>
          <cell r="C380" t="str">
            <v>Blind Type 1</v>
          </cell>
          <cell r="D380" t="str">
            <v>03 FFL</v>
          </cell>
          <cell r="E380" t="str">
            <v>5X246</v>
          </cell>
          <cell r="F380" t="str">
            <v>4P Office</v>
          </cell>
          <cell r="G380">
            <v>2750</v>
          </cell>
          <cell r="H380">
            <v>926.5</v>
          </cell>
          <cell r="I380">
            <v>0</v>
          </cell>
        </row>
        <row r="381">
          <cell r="A381">
            <v>375</v>
          </cell>
          <cell r="B381" t="str">
            <v>Soffit mounted manual</v>
          </cell>
          <cell r="C381" t="str">
            <v>Blind Type 1</v>
          </cell>
          <cell r="D381" t="str">
            <v>03 FFL</v>
          </cell>
          <cell r="E381" t="str">
            <v>5X246</v>
          </cell>
          <cell r="F381" t="str">
            <v>4P Office</v>
          </cell>
          <cell r="G381">
            <v>2750</v>
          </cell>
          <cell r="H381">
            <v>2035</v>
          </cell>
          <cell r="I381">
            <v>0</v>
          </cell>
        </row>
        <row r="382">
          <cell r="A382">
            <v>376</v>
          </cell>
          <cell r="B382" t="str">
            <v>Soffit mounted manual</v>
          </cell>
          <cell r="C382" t="str">
            <v>Blind Type 1</v>
          </cell>
          <cell r="D382" t="str">
            <v>03 FFL</v>
          </cell>
          <cell r="E382" t="str">
            <v>5X246</v>
          </cell>
          <cell r="F382" t="str">
            <v>4P Office</v>
          </cell>
          <cell r="G382">
            <v>2750</v>
          </cell>
          <cell r="H382">
            <v>685</v>
          </cell>
          <cell r="I382">
            <v>0</v>
          </cell>
        </row>
        <row r="383">
          <cell r="A383">
            <v>377</v>
          </cell>
          <cell r="B383" t="str">
            <v>Soffit mounted manual</v>
          </cell>
          <cell r="C383" t="str">
            <v>Blind Type 1</v>
          </cell>
          <cell r="D383" t="str">
            <v>03 FFL</v>
          </cell>
          <cell r="E383" t="str">
            <v>5X246</v>
          </cell>
          <cell r="F383" t="str">
            <v>4P Office</v>
          </cell>
          <cell r="G383">
            <v>2750</v>
          </cell>
          <cell r="H383">
            <v>1240.9000000000001</v>
          </cell>
          <cell r="I383">
            <v>0</v>
          </cell>
        </row>
        <row r="384">
          <cell r="A384">
            <v>378</v>
          </cell>
          <cell r="B384" t="str">
            <v>Soffit mounted manual</v>
          </cell>
          <cell r="C384" t="str">
            <v>Blind Type 1</v>
          </cell>
          <cell r="D384" t="str">
            <v>03 FFL</v>
          </cell>
          <cell r="E384" t="str">
            <v>5X245</v>
          </cell>
          <cell r="F384" t="str">
            <v>4P Office</v>
          </cell>
          <cell r="G384">
            <v>2750</v>
          </cell>
          <cell r="H384">
            <v>1541</v>
          </cell>
          <cell r="I384">
            <v>0</v>
          </cell>
        </row>
        <row r="385">
          <cell r="A385">
            <v>379</v>
          </cell>
          <cell r="B385" t="str">
            <v>Soffit mounted manual</v>
          </cell>
          <cell r="C385" t="str">
            <v>Blind Type 1</v>
          </cell>
          <cell r="D385" t="str">
            <v>03 FFL</v>
          </cell>
          <cell r="E385" t="str">
            <v>5X245</v>
          </cell>
          <cell r="F385" t="str">
            <v>4P Office</v>
          </cell>
          <cell r="G385">
            <v>2750</v>
          </cell>
          <cell r="H385">
            <v>930</v>
          </cell>
          <cell r="I385">
            <v>0</v>
          </cell>
        </row>
        <row r="386">
          <cell r="A386">
            <v>380</v>
          </cell>
          <cell r="B386" t="str">
            <v>Soffit mounted manual</v>
          </cell>
          <cell r="C386" t="str">
            <v>Blind Type 1</v>
          </cell>
          <cell r="D386" t="str">
            <v>03 FFL</v>
          </cell>
          <cell r="E386" t="str">
            <v>5X245</v>
          </cell>
          <cell r="F386" t="str">
            <v>4P Office</v>
          </cell>
          <cell r="G386">
            <v>2750</v>
          </cell>
          <cell r="H386">
            <v>1539.6</v>
          </cell>
          <cell r="I386">
            <v>0</v>
          </cell>
        </row>
        <row r="387">
          <cell r="A387">
            <v>381</v>
          </cell>
          <cell r="B387" t="str">
            <v>Soffit mounted manual</v>
          </cell>
          <cell r="C387" t="str">
            <v>Blind Type 1</v>
          </cell>
          <cell r="D387" t="str">
            <v>03 FFL</v>
          </cell>
          <cell r="E387" t="str">
            <v>5X244</v>
          </cell>
          <cell r="F387" t="str">
            <v>1P Office</v>
          </cell>
          <cell r="G387">
            <v>2750</v>
          </cell>
          <cell r="H387">
            <v>1239.9000000000001</v>
          </cell>
          <cell r="I387">
            <v>0</v>
          </cell>
        </row>
        <row r="388">
          <cell r="A388">
            <v>382</v>
          </cell>
          <cell r="B388" t="str">
            <v>Soffit mounted manual</v>
          </cell>
          <cell r="C388" t="str">
            <v>Blind Type 1</v>
          </cell>
          <cell r="D388" t="str">
            <v>03 FFL</v>
          </cell>
          <cell r="E388" t="str">
            <v>5X243</v>
          </cell>
          <cell r="F388" t="str">
            <v>1P Office</v>
          </cell>
          <cell r="G388">
            <v>2750</v>
          </cell>
          <cell r="H388">
            <v>940</v>
          </cell>
          <cell r="I388">
            <v>0</v>
          </cell>
        </row>
        <row r="389">
          <cell r="A389">
            <v>383</v>
          </cell>
          <cell r="B389" t="str">
            <v>Soffit mounted manual</v>
          </cell>
          <cell r="C389" t="str">
            <v>Blind Type 1</v>
          </cell>
          <cell r="D389" t="str">
            <v>03 FFL</v>
          </cell>
          <cell r="E389" t="str">
            <v>5X243</v>
          </cell>
          <cell r="F389" t="str">
            <v>1P Office</v>
          </cell>
          <cell r="G389">
            <v>2750</v>
          </cell>
          <cell r="H389">
            <v>737.8</v>
          </cell>
          <cell r="I389">
            <v>0</v>
          </cell>
        </row>
        <row r="390">
          <cell r="A390">
            <v>384</v>
          </cell>
          <cell r="B390" t="str">
            <v>Soffit mounted manual</v>
          </cell>
          <cell r="C390" t="str">
            <v>Blind Type 1</v>
          </cell>
          <cell r="D390" t="str">
            <v>03 FFL</v>
          </cell>
          <cell r="E390" t="str">
            <v>5X208</v>
          </cell>
          <cell r="F390" t="str">
            <v>2P Office</v>
          </cell>
          <cell r="G390">
            <v>3500</v>
          </cell>
          <cell r="H390">
            <v>1077.5</v>
          </cell>
          <cell r="I390">
            <v>0</v>
          </cell>
        </row>
        <row r="391">
          <cell r="A391">
            <v>385</v>
          </cell>
          <cell r="B391" t="str">
            <v>Soffit mounted manual</v>
          </cell>
          <cell r="C391" t="str">
            <v>Blind Type 1</v>
          </cell>
          <cell r="D391" t="str">
            <v>03 FFL</v>
          </cell>
          <cell r="E391" t="str">
            <v>5X208</v>
          </cell>
          <cell r="F391" t="str">
            <v>2P Office</v>
          </cell>
          <cell r="G391">
            <v>3500</v>
          </cell>
          <cell r="H391">
            <v>1039.5</v>
          </cell>
          <cell r="I391">
            <v>0</v>
          </cell>
        </row>
        <row r="392">
          <cell r="A392">
            <v>386</v>
          </cell>
          <cell r="B392" t="str">
            <v>Soffit mounted manual</v>
          </cell>
          <cell r="C392" t="str">
            <v>Blind Type 1</v>
          </cell>
          <cell r="D392" t="str">
            <v>03 FFL</v>
          </cell>
          <cell r="E392" t="str">
            <v>5X207</v>
          </cell>
          <cell r="F392" t="str">
            <v>1P Office</v>
          </cell>
          <cell r="G392">
            <v>3500</v>
          </cell>
          <cell r="H392">
            <v>1444.1</v>
          </cell>
          <cell r="I392">
            <v>0</v>
          </cell>
        </row>
        <row r="393">
          <cell r="A393">
            <v>387</v>
          </cell>
          <cell r="B393" t="str">
            <v>Soffit mounted manual</v>
          </cell>
          <cell r="C393" t="str">
            <v>Blind Type 1</v>
          </cell>
          <cell r="D393" t="str">
            <v>03 FFL</v>
          </cell>
          <cell r="E393" t="str">
            <v>5X206</v>
          </cell>
          <cell r="F393" t="str">
            <v>1P Office</v>
          </cell>
          <cell r="G393">
            <v>3500</v>
          </cell>
          <cell r="H393">
            <v>1159.5</v>
          </cell>
          <cell r="I393">
            <v>0</v>
          </cell>
        </row>
        <row r="394">
          <cell r="A394">
            <v>388</v>
          </cell>
          <cell r="B394" t="str">
            <v>Soffit mounted manual</v>
          </cell>
          <cell r="C394" t="str">
            <v>Blind Type 1</v>
          </cell>
          <cell r="D394" t="str">
            <v>03 FFL</v>
          </cell>
          <cell r="E394" t="str">
            <v>5X205</v>
          </cell>
          <cell r="F394" t="str">
            <v>1P Office</v>
          </cell>
          <cell r="G394">
            <v>3500</v>
          </cell>
          <cell r="H394">
            <v>1579.6</v>
          </cell>
          <cell r="I394">
            <v>0</v>
          </cell>
        </row>
        <row r="395">
          <cell r="A395">
            <v>389</v>
          </cell>
          <cell r="B395" t="str">
            <v>Soffit mounted manual</v>
          </cell>
          <cell r="C395" t="str">
            <v>Blind Type 1</v>
          </cell>
          <cell r="D395" t="str">
            <v>03 FFL</v>
          </cell>
          <cell r="E395" t="str">
            <v>5X204</v>
          </cell>
          <cell r="F395" t="str">
            <v>1P Office</v>
          </cell>
          <cell r="G395">
            <v>3500</v>
          </cell>
          <cell r="H395">
            <v>2127</v>
          </cell>
          <cell r="I395">
            <v>0</v>
          </cell>
        </row>
        <row r="396">
          <cell r="A396">
            <v>390</v>
          </cell>
          <cell r="B396" t="str">
            <v>Soffit mounted manual</v>
          </cell>
          <cell r="C396" t="str">
            <v>Blind Type 1</v>
          </cell>
          <cell r="D396" t="str">
            <v>03 FFL</v>
          </cell>
          <cell r="E396" t="str">
            <v>5X202</v>
          </cell>
          <cell r="F396" t="str">
            <v>1P Office</v>
          </cell>
          <cell r="G396">
            <v>3500</v>
          </cell>
          <cell r="H396">
            <v>2118</v>
          </cell>
          <cell r="I396">
            <v>0</v>
          </cell>
        </row>
        <row r="397">
          <cell r="A397">
            <v>391</v>
          </cell>
          <cell r="B397" t="str">
            <v>Soffit mounted manual</v>
          </cell>
          <cell r="C397" t="str">
            <v>Blind Type 1</v>
          </cell>
          <cell r="D397" t="str">
            <v>03 FFL</v>
          </cell>
          <cell r="E397" t="str">
            <v>5X201</v>
          </cell>
          <cell r="F397" t="str">
            <v>1P Office</v>
          </cell>
          <cell r="G397">
            <v>3500</v>
          </cell>
          <cell r="H397">
            <v>1461.1</v>
          </cell>
          <cell r="I397">
            <v>0</v>
          </cell>
        </row>
        <row r="398">
          <cell r="A398">
            <v>392</v>
          </cell>
          <cell r="B398" t="str">
            <v>Soffit mounted manual</v>
          </cell>
          <cell r="C398" t="str">
            <v>Blind Type 1</v>
          </cell>
          <cell r="D398" t="str">
            <v>03 FFL</v>
          </cell>
          <cell r="E398" t="str">
            <v>5X200</v>
          </cell>
          <cell r="F398" t="str">
            <v>1P Office</v>
          </cell>
          <cell r="G398">
            <v>3500</v>
          </cell>
          <cell r="H398">
            <v>1820.9</v>
          </cell>
          <cell r="I398">
            <v>0</v>
          </cell>
        </row>
        <row r="399">
          <cell r="A399">
            <v>393</v>
          </cell>
          <cell r="B399" t="str">
            <v>Soffit mounted manual</v>
          </cell>
          <cell r="C399" t="str">
            <v>Blind Type 1</v>
          </cell>
          <cell r="D399" t="str">
            <v>03 FFL</v>
          </cell>
          <cell r="E399" t="str">
            <v>5X228</v>
          </cell>
          <cell r="F399" t="str">
            <v>25P Teaching Room</v>
          </cell>
          <cell r="G399">
            <v>3500</v>
          </cell>
          <cell r="H399">
            <v>1622</v>
          </cell>
          <cell r="I399">
            <v>0</v>
          </cell>
        </row>
        <row r="400">
          <cell r="A400">
            <v>394</v>
          </cell>
          <cell r="B400" t="str">
            <v>Soffit mounted manual</v>
          </cell>
          <cell r="C400" t="str">
            <v>Blind Type 1</v>
          </cell>
          <cell r="D400" t="str">
            <v>03 FFL</v>
          </cell>
          <cell r="E400" t="str">
            <v>5X228</v>
          </cell>
          <cell r="F400" t="str">
            <v>25P Teaching Room</v>
          </cell>
          <cell r="G400">
            <v>3500</v>
          </cell>
          <cell r="H400">
            <v>1622</v>
          </cell>
          <cell r="I400">
            <v>0</v>
          </cell>
        </row>
        <row r="401">
          <cell r="A401">
            <v>395</v>
          </cell>
          <cell r="B401" t="str">
            <v>Soffit mounted manual</v>
          </cell>
          <cell r="C401" t="str">
            <v>Blind Type 1</v>
          </cell>
          <cell r="D401" t="str">
            <v>03 FFL</v>
          </cell>
          <cell r="E401" t="str">
            <v>5X228</v>
          </cell>
          <cell r="F401" t="str">
            <v>25P Teaching Room</v>
          </cell>
          <cell r="G401">
            <v>3500</v>
          </cell>
          <cell r="H401">
            <v>1622</v>
          </cell>
          <cell r="I401">
            <v>0</v>
          </cell>
        </row>
        <row r="402">
          <cell r="A402">
            <v>396</v>
          </cell>
          <cell r="B402" t="str">
            <v>Soffit mounted manual</v>
          </cell>
          <cell r="C402" t="str">
            <v>Blind Type 1</v>
          </cell>
          <cell r="D402" t="str">
            <v>03 FFL</v>
          </cell>
          <cell r="E402" t="str">
            <v>5X231</v>
          </cell>
          <cell r="F402" t="str">
            <v>25P Teaching Room</v>
          </cell>
          <cell r="G402">
            <v>3500</v>
          </cell>
          <cell r="H402">
            <v>1735.3</v>
          </cell>
          <cell r="I402">
            <v>0</v>
          </cell>
        </row>
        <row r="403">
          <cell r="A403">
            <v>397</v>
          </cell>
          <cell r="B403" t="str">
            <v>Soffit mounted manual</v>
          </cell>
          <cell r="C403" t="str">
            <v>Blind Type 1</v>
          </cell>
          <cell r="D403" t="str">
            <v>03 FFL</v>
          </cell>
          <cell r="E403" t="str">
            <v>5X227</v>
          </cell>
          <cell r="F403" t="str">
            <v>PC Lab</v>
          </cell>
          <cell r="G403">
            <v>3500</v>
          </cell>
          <cell r="H403">
            <v>1535</v>
          </cell>
          <cell r="I403">
            <v>0</v>
          </cell>
        </row>
        <row r="404">
          <cell r="A404">
            <v>398</v>
          </cell>
          <cell r="B404" t="str">
            <v>Soffit mounted manual</v>
          </cell>
          <cell r="C404" t="str">
            <v>Blind Type 1</v>
          </cell>
          <cell r="D404" t="str">
            <v>03 FFL</v>
          </cell>
          <cell r="E404" t="str">
            <v>5X227</v>
          </cell>
          <cell r="F404" t="str">
            <v>PC Lab</v>
          </cell>
          <cell r="G404">
            <v>3500</v>
          </cell>
          <cell r="H404">
            <v>1535</v>
          </cell>
          <cell r="I404">
            <v>0</v>
          </cell>
        </row>
        <row r="405">
          <cell r="A405">
            <v>399</v>
          </cell>
          <cell r="B405" t="str">
            <v>Soffit mounted manual</v>
          </cell>
          <cell r="C405" t="str">
            <v>Blind Type 1</v>
          </cell>
          <cell r="D405" t="str">
            <v>03 FFL</v>
          </cell>
          <cell r="E405" t="str">
            <v>5X227</v>
          </cell>
          <cell r="F405" t="str">
            <v>PC Lab</v>
          </cell>
          <cell r="G405">
            <v>3500</v>
          </cell>
          <cell r="H405">
            <v>1887</v>
          </cell>
          <cell r="I405">
            <v>0</v>
          </cell>
        </row>
        <row r="406">
          <cell r="A406">
            <v>400</v>
          </cell>
          <cell r="B406" t="str">
            <v>Soffit mounted manual</v>
          </cell>
          <cell r="C406" t="str">
            <v>Blind Type 1</v>
          </cell>
          <cell r="D406" t="str">
            <v>03 FFL</v>
          </cell>
          <cell r="E406" t="str">
            <v>5X107</v>
          </cell>
          <cell r="F406" t="str">
            <v>50P Teaching Room</v>
          </cell>
          <cell r="G406">
            <v>2750</v>
          </cell>
          <cell r="H406">
            <v>1167.5</v>
          </cell>
          <cell r="I406">
            <v>0</v>
          </cell>
        </row>
        <row r="407">
          <cell r="A407">
            <v>401</v>
          </cell>
          <cell r="B407" t="str">
            <v>Soffit mounted manual</v>
          </cell>
          <cell r="C407" t="str">
            <v>Blind Type 1</v>
          </cell>
          <cell r="D407" t="str">
            <v>03 FFL</v>
          </cell>
          <cell r="E407" t="str">
            <v>5X107</v>
          </cell>
          <cell r="F407" t="str">
            <v>50P Teaching Room</v>
          </cell>
          <cell r="G407">
            <v>2750</v>
          </cell>
          <cell r="H407">
            <v>1167.5</v>
          </cell>
          <cell r="I407">
            <v>0</v>
          </cell>
        </row>
        <row r="408">
          <cell r="A408">
            <v>402</v>
          </cell>
          <cell r="B408" t="str">
            <v>Soffit mounted manual</v>
          </cell>
          <cell r="C408" t="str">
            <v>Blind Type 1</v>
          </cell>
          <cell r="D408" t="str">
            <v>03 FFL</v>
          </cell>
          <cell r="E408" t="str">
            <v>5X107</v>
          </cell>
          <cell r="F408" t="str">
            <v>50P Teaching Room</v>
          </cell>
          <cell r="G408">
            <v>2750</v>
          </cell>
          <cell r="H408">
            <v>780</v>
          </cell>
          <cell r="I408">
            <v>0</v>
          </cell>
        </row>
        <row r="409">
          <cell r="A409">
            <v>403</v>
          </cell>
          <cell r="B409" t="str">
            <v>Soffit mounted manual</v>
          </cell>
          <cell r="C409" t="str">
            <v>Blind Type 1</v>
          </cell>
          <cell r="D409" t="str">
            <v>03 FFL</v>
          </cell>
          <cell r="E409" t="str">
            <v>5X107</v>
          </cell>
          <cell r="F409" t="str">
            <v>50P Teaching Room</v>
          </cell>
          <cell r="G409">
            <v>2750</v>
          </cell>
          <cell r="H409">
            <v>1180</v>
          </cell>
          <cell r="I409">
            <v>0</v>
          </cell>
        </row>
        <row r="410">
          <cell r="A410">
            <v>404</v>
          </cell>
          <cell r="B410" t="str">
            <v>Soffit mounted manual</v>
          </cell>
          <cell r="C410" t="str">
            <v>Blind Type 1</v>
          </cell>
          <cell r="D410" t="str">
            <v>03 FFL</v>
          </cell>
          <cell r="E410" t="str">
            <v>5X107</v>
          </cell>
          <cell r="F410" t="str">
            <v>50P Teaching Room</v>
          </cell>
          <cell r="G410">
            <v>2750</v>
          </cell>
          <cell r="H410">
            <v>1180</v>
          </cell>
          <cell r="I410">
            <v>0</v>
          </cell>
        </row>
        <row r="411">
          <cell r="A411">
            <v>405</v>
          </cell>
          <cell r="B411" t="str">
            <v>Soffit mounted manual</v>
          </cell>
          <cell r="C411" t="str">
            <v>Blind Type 1</v>
          </cell>
          <cell r="D411" t="str">
            <v>03 FFL</v>
          </cell>
          <cell r="E411" t="str">
            <v>5X106</v>
          </cell>
          <cell r="F411" t="str">
            <v>25P Teaching Room</v>
          </cell>
          <cell r="G411">
            <v>1850</v>
          </cell>
          <cell r="H411">
            <v>1180</v>
          </cell>
          <cell r="I411">
            <v>900</v>
          </cell>
        </row>
        <row r="412">
          <cell r="A412">
            <v>406</v>
          </cell>
          <cell r="B412" t="str">
            <v>Soffit mounted manual</v>
          </cell>
          <cell r="C412" t="str">
            <v>Blind Type 1</v>
          </cell>
          <cell r="D412" t="str">
            <v>03 FFL</v>
          </cell>
          <cell r="E412" t="str">
            <v>5X106</v>
          </cell>
          <cell r="F412" t="str">
            <v>25P Teaching Room</v>
          </cell>
          <cell r="G412">
            <v>1850</v>
          </cell>
          <cell r="H412">
            <v>1180</v>
          </cell>
          <cell r="I412">
            <v>900</v>
          </cell>
        </row>
        <row r="413">
          <cell r="A413">
            <v>407</v>
          </cell>
          <cell r="B413" t="str">
            <v>Soffit mounted manual</v>
          </cell>
          <cell r="C413" t="str">
            <v>Blind Type 1</v>
          </cell>
          <cell r="D413" t="str">
            <v>03 FFL</v>
          </cell>
          <cell r="E413" t="str">
            <v>5X106</v>
          </cell>
          <cell r="F413" t="str">
            <v>25P Teaching Room</v>
          </cell>
          <cell r="G413">
            <v>1850</v>
          </cell>
          <cell r="H413">
            <v>1180</v>
          </cell>
          <cell r="I413">
            <v>900</v>
          </cell>
        </row>
        <row r="414">
          <cell r="A414">
            <v>408</v>
          </cell>
          <cell r="B414" t="str">
            <v>Soffit mounted manual</v>
          </cell>
          <cell r="C414" t="str">
            <v>Blind Type 1</v>
          </cell>
          <cell r="D414" t="str">
            <v>03 FFL</v>
          </cell>
          <cell r="E414" t="str">
            <v>5X105</v>
          </cell>
          <cell r="F414" t="str">
            <v>25P Teaching Room</v>
          </cell>
          <cell r="G414">
            <v>2750</v>
          </cell>
          <cell r="H414">
            <v>1180</v>
          </cell>
          <cell r="I414">
            <v>0</v>
          </cell>
        </row>
        <row r="415">
          <cell r="A415">
            <v>409</v>
          </cell>
          <cell r="B415" t="str">
            <v>Soffit mounted manual</v>
          </cell>
          <cell r="C415" t="str">
            <v>Blind Type 1</v>
          </cell>
          <cell r="D415" t="str">
            <v>03 FFL</v>
          </cell>
          <cell r="E415" t="str">
            <v>5X105</v>
          </cell>
          <cell r="F415" t="str">
            <v>25P Teaching Room</v>
          </cell>
          <cell r="G415">
            <v>2750</v>
          </cell>
          <cell r="H415">
            <v>1180</v>
          </cell>
          <cell r="I415">
            <v>0</v>
          </cell>
        </row>
        <row r="416">
          <cell r="A416">
            <v>410</v>
          </cell>
          <cell r="B416" t="str">
            <v>Soffit mounted manual</v>
          </cell>
          <cell r="C416" t="str">
            <v>Blind Type 1</v>
          </cell>
          <cell r="D416" t="str">
            <v>03 FFL</v>
          </cell>
          <cell r="E416" t="str">
            <v>5X105</v>
          </cell>
          <cell r="F416" t="str">
            <v>25P Teaching Room</v>
          </cell>
          <cell r="G416">
            <v>2750</v>
          </cell>
          <cell r="H416">
            <v>1180</v>
          </cell>
          <cell r="I416">
            <v>0</v>
          </cell>
        </row>
        <row r="417">
          <cell r="A417">
            <v>411</v>
          </cell>
          <cell r="B417" t="str">
            <v>Soffit mounted manual</v>
          </cell>
          <cell r="C417" t="str">
            <v>Blind Type 1</v>
          </cell>
          <cell r="D417" t="str">
            <v>03 FFL</v>
          </cell>
          <cell r="E417" t="str">
            <v>5XC103A</v>
          </cell>
          <cell r="F417" t="str">
            <v>Social Learning</v>
          </cell>
          <cell r="G417">
            <v>1850</v>
          </cell>
          <cell r="H417">
            <v>1070</v>
          </cell>
          <cell r="I417">
            <v>900</v>
          </cell>
        </row>
        <row r="418">
          <cell r="A418">
            <v>412</v>
          </cell>
          <cell r="B418" t="str">
            <v>Soffit mounted manual</v>
          </cell>
          <cell r="C418" t="str">
            <v>Blind Type 1</v>
          </cell>
          <cell r="D418" t="str">
            <v>03 FFL</v>
          </cell>
          <cell r="E418" t="str">
            <v>5XC103A</v>
          </cell>
          <cell r="F418" t="str">
            <v>Social Learning</v>
          </cell>
          <cell r="G418">
            <v>1850</v>
          </cell>
          <cell r="H418">
            <v>1070</v>
          </cell>
          <cell r="I418">
            <v>900</v>
          </cell>
        </row>
        <row r="419">
          <cell r="A419">
            <v>413</v>
          </cell>
          <cell r="B419" t="str">
            <v>Soffit mounted manual</v>
          </cell>
          <cell r="C419" t="str">
            <v>Blind Type 1</v>
          </cell>
          <cell r="D419" t="str">
            <v>03 FFL</v>
          </cell>
          <cell r="E419" t="str">
            <v>5X104</v>
          </cell>
          <cell r="F419" t="str">
            <v>25P Teaching Room</v>
          </cell>
          <cell r="G419">
            <v>1850</v>
          </cell>
          <cell r="H419">
            <v>1375.1</v>
          </cell>
          <cell r="I419">
            <v>900</v>
          </cell>
        </row>
        <row r="420">
          <cell r="A420">
            <v>414</v>
          </cell>
          <cell r="B420" t="str">
            <v>Soffit mounted manual</v>
          </cell>
          <cell r="C420" t="str">
            <v>Blind Type 1</v>
          </cell>
          <cell r="D420" t="str">
            <v>03 FFL</v>
          </cell>
          <cell r="E420" t="str">
            <v>5X104</v>
          </cell>
          <cell r="F420" t="str">
            <v>25P Teaching Room</v>
          </cell>
          <cell r="G420">
            <v>1850</v>
          </cell>
          <cell r="H420">
            <v>1375.1</v>
          </cell>
          <cell r="I420">
            <v>900</v>
          </cell>
        </row>
        <row r="421">
          <cell r="A421">
            <v>415</v>
          </cell>
          <cell r="B421" t="str">
            <v>Soffit mounted manual</v>
          </cell>
          <cell r="C421" t="str">
            <v>Blind Type 1</v>
          </cell>
          <cell r="D421" t="str">
            <v>03 FFL</v>
          </cell>
          <cell r="E421" t="str">
            <v>5X104</v>
          </cell>
          <cell r="F421" t="str">
            <v>25P Teaching Room</v>
          </cell>
          <cell r="G421">
            <v>2750</v>
          </cell>
          <cell r="H421">
            <v>1176.9000000000001</v>
          </cell>
          <cell r="I421">
            <v>0</v>
          </cell>
        </row>
        <row r="422">
          <cell r="A422">
            <v>416</v>
          </cell>
          <cell r="B422" t="str">
            <v>Soffit mounted manual</v>
          </cell>
          <cell r="C422" t="str">
            <v>Blind Type 1</v>
          </cell>
          <cell r="D422" t="str">
            <v>03 FFL</v>
          </cell>
          <cell r="E422" t="str">
            <v>5X104</v>
          </cell>
          <cell r="F422" t="str">
            <v>25P Teaching Room</v>
          </cell>
          <cell r="G422">
            <v>2750</v>
          </cell>
          <cell r="H422">
            <v>1123.9000000000001</v>
          </cell>
          <cell r="I422">
            <v>0</v>
          </cell>
        </row>
        <row r="423">
          <cell r="A423">
            <v>417</v>
          </cell>
          <cell r="B423" t="str">
            <v>Soffit mounted manual</v>
          </cell>
          <cell r="C423" t="str">
            <v>Blind Type 1</v>
          </cell>
          <cell r="D423" t="str">
            <v>03 FFL</v>
          </cell>
          <cell r="E423" t="str">
            <v>5X103</v>
          </cell>
          <cell r="F423" t="str">
            <v>25P Teaching Room</v>
          </cell>
          <cell r="G423">
            <v>2750</v>
          </cell>
          <cell r="H423">
            <v>1123.9000000000001</v>
          </cell>
          <cell r="I423">
            <v>0</v>
          </cell>
        </row>
        <row r="424">
          <cell r="A424">
            <v>418</v>
          </cell>
          <cell r="B424" t="str">
            <v>Soffit mounted manual</v>
          </cell>
          <cell r="C424" t="str">
            <v>Blind Type 1</v>
          </cell>
          <cell r="D424" t="str">
            <v>03 FFL</v>
          </cell>
          <cell r="E424" t="str">
            <v>5X103</v>
          </cell>
          <cell r="F424" t="str">
            <v>25P Teaching Room</v>
          </cell>
          <cell r="G424">
            <v>1850</v>
          </cell>
          <cell r="H424">
            <v>1160.0999999999999</v>
          </cell>
          <cell r="I424">
            <v>900</v>
          </cell>
        </row>
        <row r="425">
          <cell r="A425">
            <v>419</v>
          </cell>
          <cell r="B425" t="str">
            <v>Soffit mounted manual</v>
          </cell>
          <cell r="C425" t="str">
            <v>Blind Type 1</v>
          </cell>
          <cell r="D425" t="str">
            <v>03 FFL</v>
          </cell>
          <cell r="E425" t="str">
            <v>5X103</v>
          </cell>
          <cell r="F425" t="str">
            <v>25P Teaching Room</v>
          </cell>
          <cell r="G425">
            <v>1850</v>
          </cell>
          <cell r="H425">
            <v>1151.4000000000001</v>
          </cell>
          <cell r="I425">
            <v>900</v>
          </cell>
        </row>
        <row r="426">
          <cell r="A426">
            <v>420</v>
          </cell>
          <cell r="B426" t="str">
            <v>Soffit mounted manual</v>
          </cell>
          <cell r="C426" t="str">
            <v>Blind Type 1</v>
          </cell>
          <cell r="D426" t="str">
            <v>03 FFL</v>
          </cell>
          <cell r="E426" t="str">
            <v>5X103</v>
          </cell>
          <cell r="F426" t="str">
            <v>25P Teaching Room</v>
          </cell>
          <cell r="G426">
            <v>1850</v>
          </cell>
          <cell r="H426">
            <v>1180</v>
          </cell>
          <cell r="I426">
            <v>900</v>
          </cell>
        </row>
        <row r="427">
          <cell r="A427">
            <v>421</v>
          </cell>
          <cell r="B427" t="str">
            <v>Soffit mounted manual</v>
          </cell>
          <cell r="C427" t="str">
            <v>Blind Type 1</v>
          </cell>
          <cell r="D427" t="str">
            <v>03 FFL</v>
          </cell>
          <cell r="E427" t="str">
            <v>5X102</v>
          </cell>
          <cell r="F427" t="str">
            <v>25P Teaching Room</v>
          </cell>
          <cell r="G427">
            <v>1850</v>
          </cell>
          <cell r="H427">
            <v>780</v>
          </cell>
          <cell r="I427">
            <v>900</v>
          </cell>
        </row>
        <row r="428">
          <cell r="A428">
            <v>422</v>
          </cell>
          <cell r="B428" t="str">
            <v>Soffit mounted manual</v>
          </cell>
          <cell r="C428" t="str">
            <v>Blind Type 1</v>
          </cell>
          <cell r="D428" t="str">
            <v>03 FFL</v>
          </cell>
          <cell r="E428" t="str">
            <v>5X102</v>
          </cell>
          <cell r="F428" t="str">
            <v>25P Teaching Room</v>
          </cell>
          <cell r="G428">
            <v>1850</v>
          </cell>
          <cell r="H428">
            <v>1180</v>
          </cell>
          <cell r="I428">
            <v>900</v>
          </cell>
        </row>
        <row r="429">
          <cell r="A429">
            <v>423</v>
          </cell>
          <cell r="B429" t="str">
            <v>Soffit mounted manual</v>
          </cell>
          <cell r="C429" t="str">
            <v>Blind Type 1</v>
          </cell>
          <cell r="D429" t="str">
            <v>03 FFL</v>
          </cell>
          <cell r="E429" t="str">
            <v>5X102</v>
          </cell>
          <cell r="F429" t="str">
            <v>25P Teaching Room</v>
          </cell>
          <cell r="G429">
            <v>1850</v>
          </cell>
          <cell r="H429">
            <v>1147.7</v>
          </cell>
          <cell r="I429">
            <v>900</v>
          </cell>
        </row>
        <row r="430">
          <cell r="A430">
            <v>424</v>
          </cell>
          <cell r="B430" t="str">
            <v>Soffit mounted manual</v>
          </cell>
          <cell r="C430" t="str">
            <v>Blind Type 1</v>
          </cell>
          <cell r="D430" t="str">
            <v>03 FFL</v>
          </cell>
          <cell r="E430" t="str">
            <v>5X102</v>
          </cell>
          <cell r="F430" t="str">
            <v>25P Teaching Room</v>
          </cell>
          <cell r="G430">
            <v>1850</v>
          </cell>
          <cell r="H430">
            <v>1212.5</v>
          </cell>
          <cell r="I430">
            <v>900</v>
          </cell>
        </row>
        <row r="431">
          <cell r="A431">
            <v>425</v>
          </cell>
          <cell r="B431" t="str">
            <v>Soffit mounted manual</v>
          </cell>
          <cell r="C431" t="str">
            <v>Blind Type 1</v>
          </cell>
          <cell r="D431" t="str">
            <v>03 FFL</v>
          </cell>
          <cell r="E431" t="str">
            <v>5X101</v>
          </cell>
          <cell r="F431" t="str">
            <v>50P Teaching Room</v>
          </cell>
          <cell r="G431">
            <v>1850</v>
          </cell>
          <cell r="H431">
            <v>1180</v>
          </cell>
          <cell r="I431">
            <v>900</v>
          </cell>
        </row>
        <row r="432">
          <cell r="A432">
            <v>426</v>
          </cell>
          <cell r="B432" t="str">
            <v>Soffit mounted manual</v>
          </cell>
          <cell r="C432" t="str">
            <v>Blind Type 1</v>
          </cell>
          <cell r="D432" t="str">
            <v>03 FFL</v>
          </cell>
          <cell r="E432" t="str">
            <v>5X101</v>
          </cell>
          <cell r="F432" t="str">
            <v>50P Teaching Room</v>
          </cell>
          <cell r="G432">
            <v>2750</v>
          </cell>
          <cell r="H432">
            <v>1180</v>
          </cell>
          <cell r="I432">
            <v>0</v>
          </cell>
        </row>
        <row r="433">
          <cell r="A433">
            <v>427</v>
          </cell>
          <cell r="B433" t="str">
            <v>Soffit mounted manual</v>
          </cell>
          <cell r="C433" t="str">
            <v>Blind Type 1</v>
          </cell>
          <cell r="D433" t="str">
            <v>03 FFL</v>
          </cell>
          <cell r="E433" t="str">
            <v>5X101</v>
          </cell>
          <cell r="F433" t="str">
            <v>50P Teaching Room</v>
          </cell>
          <cell r="G433">
            <v>2750</v>
          </cell>
          <cell r="H433">
            <v>1176.5</v>
          </cell>
          <cell r="I433">
            <v>0</v>
          </cell>
        </row>
        <row r="434">
          <cell r="A434">
            <v>428</v>
          </cell>
          <cell r="B434" t="str">
            <v>Soffit mounted manual</v>
          </cell>
          <cell r="C434" t="str">
            <v>Blind Type 1</v>
          </cell>
          <cell r="D434" t="str">
            <v>03 FFL</v>
          </cell>
          <cell r="E434" t="str">
            <v>5X101</v>
          </cell>
          <cell r="F434" t="str">
            <v>50P Teaching Room</v>
          </cell>
          <cell r="G434">
            <v>2750</v>
          </cell>
          <cell r="H434">
            <v>1180</v>
          </cell>
          <cell r="I434">
            <v>0</v>
          </cell>
        </row>
        <row r="435">
          <cell r="A435">
            <v>429</v>
          </cell>
          <cell r="B435" t="str">
            <v>Soffit mounted manual</v>
          </cell>
          <cell r="C435" t="str">
            <v>Blind Type 1</v>
          </cell>
          <cell r="D435" t="str">
            <v>03 FFL</v>
          </cell>
          <cell r="E435" t="str">
            <v>5X101</v>
          </cell>
          <cell r="F435" t="str">
            <v>50P Teaching Room</v>
          </cell>
          <cell r="G435">
            <v>2750</v>
          </cell>
          <cell r="H435">
            <v>1176.5</v>
          </cell>
          <cell r="I435">
            <v>0</v>
          </cell>
        </row>
        <row r="436">
          <cell r="A436">
            <v>430</v>
          </cell>
          <cell r="B436" t="str">
            <v>Soffit mounted manual</v>
          </cell>
          <cell r="C436" t="str">
            <v>Blind Type 1</v>
          </cell>
          <cell r="D436" t="str">
            <v>03 FFL</v>
          </cell>
          <cell r="E436" t="str">
            <v>5X108</v>
          </cell>
          <cell r="F436" t="str">
            <v>50P Teaching Room</v>
          </cell>
          <cell r="G436">
            <v>2750</v>
          </cell>
          <cell r="H436">
            <v>1462.4</v>
          </cell>
          <cell r="I436">
            <v>0</v>
          </cell>
        </row>
        <row r="437">
          <cell r="A437">
            <v>431</v>
          </cell>
          <cell r="B437" t="str">
            <v>Soffit mounted manual</v>
          </cell>
          <cell r="C437" t="str">
            <v>Blind Type 1</v>
          </cell>
          <cell r="D437" t="str">
            <v>03 FFL</v>
          </cell>
          <cell r="E437" t="str">
            <v>5X108</v>
          </cell>
          <cell r="F437" t="str">
            <v>50P Teaching Room</v>
          </cell>
          <cell r="G437">
            <v>2750</v>
          </cell>
          <cell r="H437">
            <v>1657.5</v>
          </cell>
          <cell r="I437">
            <v>0</v>
          </cell>
        </row>
        <row r="438">
          <cell r="A438">
            <v>432</v>
          </cell>
          <cell r="B438" t="str">
            <v>Soffit mounted manual</v>
          </cell>
          <cell r="C438" t="str">
            <v>Blind Type 1</v>
          </cell>
          <cell r="D438" t="str">
            <v>03 FFL</v>
          </cell>
          <cell r="E438" t="str">
            <v>5X108</v>
          </cell>
          <cell r="F438" t="str">
            <v>50P Teaching Room</v>
          </cell>
          <cell r="G438">
            <v>2750</v>
          </cell>
          <cell r="H438">
            <v>1596.1</v>
          </cell>
          <cell r="I438">
            <v>0</v>
          </cell>
        </row>
        <row r="439">
          <cell r="A439">
            <v>433</v>
          </cell>
          <cell r="B439" t="str">
            <v>Soffit mounted manual</v>
          </cell>
          <cell r="C439" t="str">
            <v>Blind Type 1</v>
          </cell>
          <cell r="D439" t="str">
            <v>03 FFL</v>
          </cell>
          <cell r="E439" t="str">
            <v>5X108</v>
          </cell>
          <cell r="F439" t="str">
            <v>50P Teaching Room</v>
          </cell>
          <cell r="G439">
            <v>2750</v>
          </cell>
          <cell r="H439">
            <v>1622.3</v>
          </cell>
          <cell r="I439">
            <v>0</v>
          </cell>
        </row>
        <row r="440">
          <cell r="A440">
            <v>434</v>
          </cell>
          <cell r="B440" t="str">
            <v>Soffit mounted manual</v>
          </cell>
          <cell r="C440" t="str">
            <v>Blind Type 1</v>
          </cell>
          <cell r="D440" t="str">
            <v>03 FFL</v>
          </cell>
          <cell r="E440" t="str">
            <v>5X108</v>
          </cell>
          <cell r="F440" t="str">
            <v>50P Teaching Room</v>
          </cell>
          <cell r="G440">
            <v>2750</v>
          </cell>
          <cell r="H440">
            <v>1049</v>
          </cell>
          <cell r="I440">
            <v>0</v>
          </cell>
        </row>
        <row r="441">
          <cell r="A441">
            <v>435</v>
          </cell>
          <cell r="B441" t="str">
            <v>Soffit mounted manual</v>
          </cell>
          <cell r="C441" t="str">
            <v>Blind Type 1</v>
          </cell>
          <cell r="D441" t="str">
            <v>03 FFL</v>
          </cell>
          <cell r="E441" t="str">
            <v>5X108</v>
          </cell>
          <cell r="F441" t="str">
            <v>50P Teaching Room</v>
          </cell>
          <cell r="G441">
            <v>2750</v>
          </cell>
          <cell r="H441">
            <v>1100</v>
          </cell>
          <cell r="I441">
            <v>0</v>
          </cell>
        </row>
        <row r="442">
          <cell r="A442">
            <v>436</v>
          </cell>
          <cell r="B442" t="str">
            <v>Soffit mounted manual</v>
          </cell>
          <cell r="C442" t="str">
            <v>Blind Type 1</v>
          </cell>
          <cell r="D442" t="str">
            <v>03 FFL</v>
          </cell>
          <cell r="E442" t="str">
            <v>5X108</v>
          </cell>
          <cell r="F442" t="str">
            <v>50P Teaching Room</v>
          </cell>
          <cell r="G442">
            <v>2750</v>
          </cell>
          <cell r="H442">
            <v>1049</v>
          </cell>
          <cell r="I442">
            <v>0</v>
          </cell>
        </row>
        <row r="443">
          <cell r="A443">
            <v>437</v>
          </cell>
          <cell r="B443" t="str">
            <v>Soffit mounted manual</v>
          </cell>
          <cell r="C443" t="str">
            <v>Blind Type 1</v>
          </cell>
          <cell r="D443" t="str">
            <v>03 FFL</v>
          </cell>
          <cell r="E443" t="str">
            <v>5X109</v>
          </cell>
          <cell r="F443" t="str">
            <v>BM Phd</v>
          </cell>
          <cell r="G443">
            <v>2750</v>
          </cell>
          <cell r="H443">
            <v>1148.0999999999999</v>
          </cell>
          <cell r="I443">
            <v>0</v>
          </cell>
        </row>
        <row r="444">
          <cell r="A444">
            <v>438</v>
          </cell>
          <cell r="B444" t="str">
            <v>Soffit mounted manual</v>
          </cell>
          <cell r="C444" t="str">
            <v>Blind Type 1</v>
          </cell>
          <cell r="D444" t="str">
            <v>03 FFL</v>
          </cell>
          <cell r="E444" t="str">
            <v>5X109</v>
          </cell>
          <cell r="F444" t="str">
            <v>BM Phd</v>
          </cell>
          <cell r="G444">
            <v>2750</v>
          </cell>
          <cell r="H444">
            <v>1550.6</v>
          </cell>
          <cell r="I444">
            <v>0</v>
          </cell>
        </row>
        <row r="445">
          <cell r="A445">
            <v>439</v>
          </cell>
          <cell r="B445" t="str">
            <v>Soffit mounted manual</v>
          </cell>
          <cell r="C445" t="str">
            <v>Blind Type 1</v>
          </cell>
          <cell r="D445" t="str">
            <v>03 FFL</v>
          </cell>
          <cell r="E445" t="str">
            <v>5X109A</v>
          </cell>
          <cell r="F445" t="str">
            <v>Bm/PhD</v>
          </cell>
          <cell r="G445">
            <v>2750</v>
          </cell>
          <cell r="H445">
            <v>925.1</v>
          </cell>
          <cell r="I445">
            <v>0</v>
          </cell>
        </row>
        <row r="446">
          <cell r="A446">
            <v>440</v>
          </cell>
          <cell r="B446" t="str">
            <v>Soffit mounted manual</v>
          </cell>
          <cell r="C446" t="str">
            <v>Blind Type 1</v>
          </cell>
          <cell r="D446" t="str">
            <v>03 FFL</v>
          </cell>
          <cell r="E446" t="str">
            <v>5X109A</v>
          </cell>
          <cell r="F446" t="str">
            <v>Bm/PhD</v>
          </cell>
          <cell r="G446">
            <v>2750</v>
          </cell>
          <cell r="H446">
            <v>823.6</v>
          </cell>
          <cell r="I446">
            <v>0</v>
          </cell>
        </row>
        <row r="447">
          <cell r="A447">
            <v>441</v>
          </cell>
          <cell r="B447" t="str">
            <v>Soffit mounted manual</v>
          </cell>
          <cell r="C447" t="str">
            <v>Blind Type 1</v>
          </cell>
          <cell r="D447" t="str">
            <v>03 FFL</v>
          </cell>
          <cell r="E447" t="str">
            <v>5X109A</v>
          </cell>
          <cell r="F447" t="str">
            <v>Bm/PhD</v>
          </cell>
          <cell r="G447">
            <v>2750</v>
          </cell>
          <cell r="H447">
            <v>823.6</v>
          </cell>
          <cell r="I447">
            <v>0</v>
          </cell>
        </row>
        <row r="448">
          <cell r="A448">
            <v>442</v>
          </cell>
          <cell r="B448" t="str">
            <v>Soffit mounted manual</v>
          </cell>
          <cell r="C448" t="str">
            <v>Blind Type 1</v>
          </cell>
          <cell r="D448" t="str">
            <v>03 FFL</v>
          </cell>
          <cell r="E448" t="str">
            <v>5X101</v>
          </cell>
          <cell r="F448" t="str">
            <v>50P Teaching Room</v>
          </cell>
          <cell r="G448">
            <v>2750</v>
          </cell>
          <cell r="H448">
            <v>1385.2</v>
          </cell>
          <cell r="I448">
            <v>0</v>
          </cell>
        </row>
        <row r="449">
          <cell r="A449">
            <v>443</v>
          </cell>
          <cell r="B449" t="str">
            <v>Soffit mounted manual</v>
          </cell>
          <cell r="C449" t="str">
            <v>Blind Type 1</v>
          </cell>
          <cell r="D449" t="str">
            <v>03 FFL</v>
          </cell>
          <cell r="E449" t="str">
            <v>5X100</v>
          </cell>
          <cell r="F449" t="str">
            <v>25P Teaching Room</v>
          </cell>
          <cell r="G449">
            <v>2750</v>
          </cell>
          <cell r="H449">
            <v>1385.2</v>
          </cell>
          <cell r="I449">
            <v>0</v>
          </cell>
        </row>
        <row r="450">
          <cell r="A450">
            <v>444</v>
          </cell>
          <cell r="B450" t="str">
            <v>Soffit mounted manual</v>
          </cell>
          <cell r="C450" t="str">
            <v>Blind Type 1</v>
          </cell>
          <cell r="D450" t="str">
            <v>03 FFL</v>
          </cell>
          <cell r="E450" t="str">
            <v>5X100</v>
          </cell>
          <cell r="F450" t="str">
            <v>25P Teaching Room</v>
          </cell>
          <cell r="G450">
            <v>2750</v>
          </cell>
          <cell r="H450">
            <v>1385.2</v>
          </cell>
          <cell r="I450">
            <v>0</v>
          </cell>
        </row>
        <row r="451">
          <cell r="A451">
            <v>445</v>
          </cell>
          <cell r="B451" t="str">
            <v>Soffit mounted manual</v>
          </cell>
          <cell r="C451" t="str">
            <v>Blind Type 1</v>
          </cell>
          <cell r="D451" t="str">
            <v>03 FFL</v>
          </cell>
          <cell r="E451" t="str">
            <v>5X100</v>
          </cell>
          <cell r="F451" t="str">
            <v>25P Teaching Room</v>
          </cell>
          <cell r="G451">
            <v>2750</v>
          </cell>
          <cell r="H451">
            <v>1379.7</v>
          </cell>
          <cell r="I451">
            <v>0</v>
          </cell>
        </row>
        <row r="452">
          <cell r="A452">
            <v>446</v>
          </cell>
          <cell r="B452" t="str">
            <v>Soffit mounted manual</v>
          </cell>
          <cell r="C452" t="str">
            <v>Blind Type 1</v>
          </cell>
          <cell r="D452" t="str">
            <v>03 FFL</v>
          </cell>
          <cell r="E452" t="str">
            <v>5X100</v>
          </cell>
          <cell r="F452" t="str">
            <v>25P Teaching Room</v>
          </cell>
          <cell r="G452">
            <v>2620</v>
          </cell>
          <cell r="H452">
            <v>2435</v>
          </cell>
          <cell r="I452">
            <v>0</v>
          </cell>
        </row>
        <row r="453">
          <cell r="A453">
            <v>447</v>
          </cell>
          <cell r="B453" t="str">
            <v>Soffit mounted manual</v>
          </cell>
          <cell r="C453" t="str">
            <v>Blind Type 1</v>
          </cell>
          <cell r="D453" t="str">
            <v>03 FFL</v>
          </cell>
          <cell r="E453" t="str">
            <v>5X100</v>
          </cell>
          <cell r="F453" t="str">
            <v>25P Teaching Room</v>
          </cell>
          <cell r="G453">
            <v>2620</v>
          </cell>
          <cell r="H453">
            <v>2065</v>
          </cell>
          <cell r="I453">
            <v>0</v>
          </cell>
        </row>
        <row r="454">
          <cell r="A454">
            <v>448</v>
          </cell>
          <cell r="B454" t="str">
            <v>Soffit mounted manual</v>
          </cell>
          <cell r="C454" t="str">
            <v>Blind Type 1</v>
          </cell>
          <cell r="D454" t="str">
            <v>03 FFL</v>
          </cell>
          <cell r="E454" t="str">
            <v>5X115</v>
          </cell>
          <cell r="F454" t="str">
            <v>25P Teaching Room</v>
          </cell>
          <cell r="G454">
            <v>2620</v>
          </cell>
          <cell r="H454">
            <v>2058.6999999999998</v>
          </cell>
          <cell r="I454">
            <v>0</v>
          </cell>
        </row>
        <row r="455">
          <cell r="A455">
            <v>449</v>
          </cell>
          <cell r="B455" t="str">
            <v>Soffit mounted manual</v>
          </cell>
          <cell r="C455" t="str">
            <v>Blind Type 1</v>
          </cell>
          <cell r="D455" t="str">
            <v>03 FFL</v>
          </cell>
          <cell r="E455" t="str">
            <v>5X115</v>
          </cell>
          <cell r="F455" t="str">
            <v>25P Teaching Room</v>
          </cell>
          <cell r="G455">
            <v>2620</v>
          </cell>
          <cell r="H455">
            <v>2270</v>
          </cell>
          <cell r="I455">
            <v>0</v>
          </cell>
        </row>
        <row r="456">
          <cell r="A456">
            <v>450</v>
          </cell>
          <cell r="B456" t="str">
            <v>Soffit mounted manual</v>
          </cell>
          <cell r="C456" t="str">
            <v>Blind Type 1</v>
          </cell>
          <cell r="D456" t="str">
            <v>04 FFL</v>
          </cell>
          <cell r="E456" t="str">
            <v>6X211</v>
          </cell>
          <cell r="F456" t="str">
            <v>2P Office</v>
          </cell>
          <cell r="G456">
            <v>2750</v>
          </cell>
          <cell r="H456">
            <v>1169.7</v>
          </cell>
          <cell r="I456">
            <v>0</v>
          </cell>
        </row>
        <row r="457">
          <cell r="A457">
            <v>451</v>
          </cell>
          <cell r="B457" t="str">
            <v>Soffit mounted manual</v>
          </cell>
          <cell r="C457" t="str">
            <v>Blind Type 1</v>
          </cell>
          <cell r="D457" t="str">
            <v>04 FFL</v>
          </cell>
          <cell r="E457" t="str">
            <v>6XC201C</v>
          </cell>
          <cell r="F457" t="str">
            <v>Breakout</v>
          </cell>
          <cell r="G457">
            <v>2750</v>
          </cell>
          <cell r="H457">
            <v>1177</v>
          </cell>
          <cell r="I457">
            <v>0</v>
          </cell>
        </row>
        <row r="458">
          <cell r="A458">
            <v>452</v>
          </cell>
          <cell r="B458" t="str">
            <v>Soffit mounted manual</v>
          </cell>
          <cell r="C458" t="str">
            <v>Blind Type 1</v>
          </cell>
          <cell r="D458" t="str">
            <v>04 FFL</v>
          </cell>
          <cell r="E458" t="str">
            <v>6XC201C</v>
          </cell>
          <cell r="F458" t="str">
            <v>Breakout</v>
          </cell>
          <cell r="G458">
            <v>2750</v>
          </cell>
          <cell r="H458">
            <v>1234</v>
          </cell>
          <cell r="I458">
            <v>0</v>
          </cell>
        </row>
        <row r="459">
          <cell r="A459">
            <v>453</v>
          </cell>
          <cell r="B459" t="str">
            <v>Soffit mounted manual</v>
          </cell>
          <cell r="C459" t="str">
            <v>Blind Type 1</v>
          </cell>
          <cell r="D459" t="str">
            <v>04 FFL</v>
          </cell>
          <cell r="E459" t="str">
            <v>6XC201C</v>
          </cell>
          <cell r="F459" t="str">
            <v>Breakout</v>
          </cell>
          <cell r="G459">
            <v>2750</v>
          </cell>
          <cell r="H459">
            <v>640</v>
          </cell>
          <cell r="I459">
            <v>0</v>
          </cell>
        </row>
        <row r="460">
          <cell r="A460">
            <v>454</v>
          </cell>
          <cell r="B460" t="str">
            <v>Soffit mounted manual</v>
          </cell>
          <cell r="C460" t="str">
            <v>Blind Type 1</v>
          </cell>
          <cell r="D460" t="str">
            <v>04 FFL</v>
          </cell>
          <cell r="E460" t="str">
            <v>6X212</v>
          </cell>
          <cell r="F460" t="str">
            <v>4P Office</v>
          </cell>
          <cell r="G460">
            <v>2750</v>
          </cell>
          <cell r="H460">
            <v>1070</v>
          </cell>
          <cell r="I460">
            <v>0</v>
          </cell>
        </row>
        <row r="461">
          <cell r="A461">
            <v>455</v>
          </cell>
          <cell r="B461" t="str">
            <v>Soffit mounted manual</v>
          </cell>
          <cell r="C461" t="str">
            <v>Blind Type 1</v>
          </cell>
          <cell r="D461" t="str">
            <v>04 FFL</v>
          </cell>
          <cell r="E461" t="str">
            <v>6X212</v>
          </cell>
          <cell r="F461" t="str">
            <v>4P Office</v>
          </cell>
          <cell r="G461">
            <v>2750</v>
          </cell>
          <cell r="H461">
            <v>1004.1</v>
          </cell>
          <cell r="I461">
            <v>0</v>
          </cell>
        </row>
        <row r="462">
          <cell r="A462">
            <v>456</v>
          </cell>
          <cell r="B462" t="str">
            <v>Soffit mounted manual</v>
          </cell>
          <cell r="C462" t="str">
            <v>Blind Type 1</v>
          </cell>
          <cell r="D462" t="str">
            <v>04 FFL</v>
          </cell>
          <cell r="E462" t="str">
            <v>6X212</v>
          </cell>
          <cell r="F462" t="str">
            <v>4P Office</v>
          </cell>
          <cell r="G462">
            <v>2750</v>
          </cell>
          <cell r="H462">
            <v>962.7</v>
          </cell>
          <cell r="I462">
            <v>0</v>
          </cell>
        </row>
        <row r="463">
          <cell r="A463">
            <v>457</v>
          </cell>
          <cell r="B463" t="str">
            <v>Soffit mounted manual</v>
          </cell>
          <cell r="C463" t="str">
            <v>Blind Type 1</v>
          </cell>
          <cell r="D463" t="str">
            <v>04 FFL</v>
          </cell>
          <cell r="E463" t="str">
            <v>6X212</v>
          </cell>
          <cell r="F463" t="str">
            <v>4P Office</v>
          </cell>
          <cell r="G463">
            <v>2750</v>
          </cell>
          <cell r="H463">
            <v>1234.4000000000001</v>
          </cell>
          <cell r="I463">
            <v>0</v>
          </cell>
        </row>
        <row r="464">
          <cell r="A464">
            <v>458</v>
          </cell>
          <cell r="B464" t="str">
            <v>Soffit mounted manual</v>
          </cell>
          <cell r="C464" t="str">
            <v>Blind Type 1</v>
          </cell>
          <cell r="D464" t="str">
            <v>04 FFL</v>
          </cell>
          <cell r="E464" t="str">
            <v>6X212</v>
          </cell>
          <cell r="F464" t="str">
            <v>4P Office</v>
          </cell>
          <cell r="G464">
            <v>2750</v>
          </cell>
          <cell r="H464">
            <v>1234.4000000000001</v>
          </cell>
          <cell r="I464">
            <v>0</v>
          </cell>
        </row>
        <row r="465">
          <cell r="A465">
            <v>459</v>
          </cell>
          <cell r="B465" t="str">
            <v>Soffit mounted manual</v>
          </cell>
          <cell r="C465" t="str">
            <v>Blind Type 1</v>
          </cell>
          <cell r="D465" t="str">
            <v>04 FFL</v>
          </cell>
          <cell r="E465" t="str">
            <v>6X212</v>
          </cell>
          <cell r="F465" t="str">
            <v>4P Office</v>
          </cell>
          <cell r="G465">
            <v>2750</v>
          </cell>
          <cell r="H465">
            <v>645.6</v>
          </cell>
          <cell r="I465">
            <v>0</v>
          </cell>
        </row>
        <row r="466">
          <cell r="A466">
            <v>460</v>
          </cell>
          <cell r="B466" t="str">
            <v>Soffit mounted manual</v>
          </cell>
          <cell r="C466" t="str">
            <v>Blind Type 1</v>
          </cell>
          <cell r="D466" t="str">
            <v>04 FFL</v>
          </cell>
          <cell r="E466" t="str">
            <v>6X213</v>
          </cell>
          <cell r="F466" t="str">
            <v>4P Office</v>
          </cell>
          <cell r="G466">
            <v>2750</v>
          </cell>
          <cell r="H466">
            <v>1075.8</v>
          </cell>
          <cell r="I466">
            <v>0</v>
          </cell>
        </row>
        <row r="467">
          <cell r="A467">
            <v>461</v>
          </cell>
          <cell r="B467" t="str">
            <v>Soffit mounted manual</v>
          </cell>
          <cell r="C467" t="str">
            <v>Blind Type 1</v>
          </cell>
          <cell r="D467" t="str">
            <v>04 FFL</v>
          </cell>
          <cell r="E467" t="str">
            <v>6X213</v>
          </cell>
          <cell r="F467" t="str">
            <v>4P Office</v>
          </cell>
          <cell r="G467">
            <v>2750</v>
          </cell>
          <cell r="H467">
            <v>1191.0999999999999</v>
          </cell>
          <cell r="I467">
            <v>0</v>
          </cell>
        </row>
        <row r="468">
          <cell r="A468">
            <v>462</v>
          </cell>
          <cell r="B468" t="str">
            <v>Soffit mounted manual</v>
          </cell>
          <cell r="C468" t="str">
            <v>Blind Type 1</v>
          </cell>
          <cell r="D468" t="str">
            <v>04 FFL</v>
          </cell>
          <cell r="E468" t="str">
            <v>6X214</v>
          </cell>
          <cell r="F468" t="str">
            <v>4P Office</v>
          </cell>
          <cell r="G468">
            <v>2750</v>
          </cell>
          <cell r="H468">
            <v>930</v>
          </cell>
          <cell r="I468">
            <v>0</v>
          </cell>
        </row>
        <row r="469">
          <cell r="A469">
            <v>463</v>
          </cell>
          <cell r="B469" t="str">
            <v>Soffit mounted manual</v>
          </cell>
          <cell r="C469" t="str">
            <v>Blind Type 1</v>
          </cell>
          <cell r="D469" t="str">
            <v>04 FFL</v>
          </cell>
          <cell r="E469" t="str">
            <v>6X214</v>
          </cell>
          <cell r="F469" t="str">
            <v>4P Office</v>
          </cell>
          <cell r="G469">
            <v>2750</v>
          </cell>
          <cell r="H469">
            <v>1240.3</v>
          </cell>
          <cell r="I469">
            <v>0</v>
          </cell>
        </row>
        <row r="470">
          <cell r="A470">
            <v>464</v>
          </cell>
          <cell r="B470" t="str">
            <v>Soffit mounted manual</v>
          </cell>
          <cell r="C470" t="str">
            <v>Blind Type 1</v>
          </cell>
          <cell r="D470" t="str">
            <v>04 FFL</v>
          </cell>
          <cell r="E470" t="str">
            <v>6X214</v>
          </cell>
          <cell r="F470" t="str">
            <v>4P Office</v>
          </cell>
          <cell r="G470">
            <v>2750</v>
          </cell>
          <cell r="H470">
            <v>879.7</v>
          </cell>
          <cell r="I470">
            <v>0</v>
          </cell>
        </row>
        <row r="471">
          <cell r="A471">
            <v>465</v>
          </cell>
          <cell r="B471" t="str">
            <v>Soffit mounted manual</v>
          </cell>
          <cell r="C471" t="str">
            <v>Blind Type 1</v>
          </cell>
          <cell r="D471" t="str">
            <v>04 FFL</v>
          </cell>
          <cell r="E471" t="str">
            <v>6X217</v>
          </cell>
          <cell r="F471" t="str">
            <v>4P Office</v>
          </cell>
          <cell r="G471">
            <v>2750</v>
          </cell>
          <cell r="H471">
            <v>1244.7</v>
          </cell>
          <cell r="I471">
            <v>0</v>
          </cell>
        </row>
        <row r="472">
          <cell r="A472">
            <v>466</v>
          </cell>
          <cell r="B472" t="str">
            <v>Soffit mounted manual</v>
          </cell>
          <cell r="C472" t="str">
            <v>Blind Type 1</v>
          </cell>
          <cell r="D472" t="str">
            <v>04 FFL</v>
          </cell>
          <cell r="E472" t="str">
            <v>6X217</v>
          </cell>
          <cell r="F472" t="str">
            <v>4P Office</v>
          </cell>
          <cell r="G472">
            <v>2750</v>
          </cell>
          <cell r="H472">
            <v>1189.9000000000001</v>
          </cell>
          <cell r="I472">
            <v>0</v>
          </cell>
        </row>
        <row r="473">
          <cell r="A473">
            <v>467</v>
          </cell>
          <cell r="B473" t="str">
            <v>Soffit mounted manual</v>
          </cell>
          <cell r="C473" t="str">
            <v>Blind Type 1</v>
          </cell>
          <cell r="D473" t="str">
            <v>04 FFL</v>
          </cell>
          <cell r="E473" t="str">
            <v>6X218</v>
          </cell>
          <cell r="F473" t="str">
            <v>4P Office</v>
          </cell>
          <cell r="G473">
            <v>2750</v>
          </cell>
          <cell r="H473">
            <v>939.9</v>
          </cell>
          <cell r="I473">
            <v>0</v>
          </cell>
        </row>
        <row r="474">
          <cell r="A474">
            <v>468</v>
          </cell>
          <cell r="B474" t="str">
            <v>Soffit mounted manual</v>
          </cell>
          <cell r="C474" t="str">
            <v>Blind Type 1</v>
          </cell>
          <cell r="D474" t="str">
            <v>04 FFL</v>
          </cell>
          <cell r="E474" t="str">
            <v>6X218</v>
          </cell>
          <cell r="F474" t="str">
            <v>4P Office</v>
          </cell>
          <cell r="G474">
            <v>2750</v>
          </cell>
          <cell r="H474">
            <v>1221.7</v>
          </cell>
          <cell r="I474">
            <v>0</v>
          </cell>
        </row>
        <row r="475">
          <cell r="A475">
            <v>469</v>
          </cell>
          <cell r="B475" t="str">
            <v>Soffit mounted manual</v>
          </cell>
          <cell r="C475" t="str">
            <v>Blind Type 1</v>
          </cell>
          <cell r="D475" t="str">
            <v>04 FFL</v>
          </cell>
          <cell r="E475" t="str">
            <v>6X218</v>
          </cell>
          <cell r="F475" t="str">
            <v>4P Office</v>
          </cell>
          <cell r="G475">
            <v>2750</v>
          </cell>
          <cell r="H475">
            <v>1238.3</v>
          </cell>
          <cell r="I475">
            <v>0</v>
          </cell>
        </row>
        <row r="476">
          <cell r="A476">
            <v>470</v>
          </cell>
          <cell r="B476" t="str">
            <v>Soffit mounted manual</v>
          </cell>
          <cell r="C476" t="str">
            <v>Blind Type 1</v>
          </cell>
          <cell r="D476" t="str">
            <v>04 FFL</v>
          </cell>
          <cell r="E476" t="str">
            <v>6X219</v>
          </cell>
          <cell r="F476" t="str">
            <v>2P Office</v>
          </cell>
          <cell r="G476">
            <v>2750</v>
          </cell>
          <cell r="H476">
            <v>1230.8</v>
          </cell>
          <cell r="I476">
            <v>0</v>
          </cell>
        </row>
        <row r="477">
          <cell r="A477">
            <v>471</v>
          </cell>
          <cell r="B477" t="str">
            <v>Soffit mounted manual</v>
          </cell>
          <cell r="C477" t="str">
            <v>Blind Type 1</v>
          </cell>
          <cell r="D477" t="str">
            <v>04 FFL</v>
          </cell>
          <cell r="E477" t="str">
            <v>6X220</v>
          </cell>
          <cell r="F477" t="str">
            <v>4P Office</v>
          </cell>
          <cell r="G477">
            <v>2750</v>
          </cell>
          <cell r="H477">
            <v>1002.1</v>
          </cell>
          <cell r="I477">
            <v>0</v>
          </cell>
        </row>
        <row r="478">
          <cell r="A478">
            <v>472</v>
          </cell>
          <cell r="B478" t="str">
            <v>Soffit mounted manual</v>
          </cell>
          <cell r="C478" t="str">
            <v>Blind Type 1</v>
          </cell>
          <cell r="D478" t="str">
            <v>04 FFL</v>
          </cell>
          <cell r="E478" t="str">
            <v>6X220</v>
          </cell>
          <cell r="F478" t="str">
            <v>4P Office</v>
          </cell>
          <cell r="G478">
            <v>2750</v>
          </cell>
          <cell r="H478">
            <v>1233.7</v>
          </cell>
          <cell r="I478">
            <v>0</v>
          </cell>
        </row>
        <row r="479">
          <cell r="A479">
            <v>473</v>
          </cell>
          <cell r="B479" t="str">
            <v>Soffit mounted manual</v>
          </cell>
          <cell r="C479" t="str">
            <v>Blind Type 1</v>
          </cell>
          <cell r="D479" t="str">
            <v>04 FFL</v>
          </cell>
          <cell r="E479" t="str">
            <v>6X220</v>
          </cell>
          <cell r="F479" t="str">
            <v>4P Office</v>
          </cell>
          <cell r="G479">
            <v>2750</v>
          </cell>
          <cell r="H479">
            <v>883.9</v>
          </cell>
          <cell r="I479">
            <v>0</v>
          </cell>
        </row>
        <row r="480">
          <cell r="A480">
            <v>474</v>
          </cell>
          <cell r="B480" t="str">
            <v>Soffit mounted manual</v>
          </cell>
          <cell r="C480" t="str">
            <v>Blind Type 1</v>
          </cell>
          <cell r="D480" t="str">
            <v>04 FFL</v>
          </cell>
          <cell r="E480" t="str">
            <v>6X221</v>
          </cell>
          <cell r="F480" t="str">
            <v>4P Office</v>
          </cell>
          <cell r="G480">
            <v>2750</v>
          </cell>
          <cell r="H480">
            <v>1275</v>
          </cell>
          <cell r="I480">
            <v>0</v>
          </cell>
        </row>
        <row r="481">
          <cell r="A481">
            <v>475</v>
          </cell>
          <cell r="B481" t="str">
            <v>Soffit mounted manual</v>
          </cell>
          <cell r="C481" t="str">
            <v>Blind Type 1</v>
          </cell>
          <cell r="D481" t="str">
            <v>04 FFL</v>
          </cell>
          <cell r="E481" t="str">
            <v>6X221</v>
          </cell>
          <cell r="F481" t="str">
            <v>4P Office</v>
          </cell>
          <cell r="G481">
            <v>2750</v>
          </cell>
          <cell r="H481">
            <v>1215</v>
          </cell>
          <cell r="I481">
            <v>0</v>
          </cell>
        </row>
        <row r="482">
          <cell r="A482">
            <v>476</v>
          </cell>
          <cell r="B482" t="str">
            <v>Soffit mounted manual</v>
          </cell>
          <cell r="C482" t="str">
            <v>Blind Type 1</v>
          </cell>
          <cell r="D482" t="str">
            <v>04 FFL</v>
          </cell>
          <cell r="E482" t="str">
            <v>6X221</v>
          </cell>
          <cell r="F482" t="str">
            <v>4P Office</v>
          </cell>
          <cell r="G482">
            <v>2750</v>
          </cell>
          <cell r="H482">
            <v>961.8</v>
          </cell>
          <cell r="I482">
            <v>0</v>
          </cell>
        </row>
        <row r="483">
          <cell r="A483">
            <v>477</v>
          </cell>
          <cell r="B483" t="str">
            <v>Soffit mounted manual</v>
          </cell>
          <cell r="C483" t="str">
            <v>Blind Type 1</v>
          </cell>
          <cell r="D483" t="str">
            <v>04 FFL</v>
          </cell>
          <cell r="E483" t="str">
            <v>6X221</v>
          </cell>
          <cell r="F483" t="str">
            <v>4P Office</v>
          </cell>
          <cell r="G483">
            <v>2750</v>
          </cell>
          <cell r="H483">
            <v>1220.9000000000001</v>
          </cell>
          <cell r="I483">
            <v>0</v>
          </cell>
        </row>
        <row r="484">
          <cell r="A484">
            <v>478</v>
          </cell>
          <cell r="B484" t="str">
            <v>Soffit mounted manual</v>
          </cell>
          <cell r="C484" t="str">
            <v>Blind Type 1</v>
          </cell>
          <cell r="D484" t="str">
            <v>04 FFL</v>
          </cell>
          <cell r="E484" t="str">
            <v>6X221</v>
          </cell>
          <cell r="F484" t="str">
            <v>4P Office</v>
          </cell>
          <cell r="G484">
            <v>2750</v>
          </cell>
          <cell r="H484">
            <v>1221.4000000000001</v>
          </cell>
          <cell r="I484">
            <v>0</v>
          </cell>
        </row>
        <row r="485">
          <cell r="A485">
            <v>479</v>
          </cell>
          <cell r="B485" t="str">
            <v>Soffit mounted manual</v>
          </cell>
          <cell r="C485" t="str">
            <v>Blind Type 1</v>
          </cell>
          <cell r="D485" t="str">
            <v>04 FFL</v>
          </cell>
          <cell r="E485" t="str">
            <v>6X221</v>
          </cell>
          <cell r="F485" t="str">
            <v>4P Office</v>
          </cell>
          <cell r="G485">
            <v>2750</v>
          </cell>
          <cell r="H485">
            <v>433.6</v>
          </cell>
          <cell r="I485">
            <v>0</v>
          </cell>
        </row>
        <row r="486">
          <cell r="A486">
            <v>480</v>
          </cell>
          <cell r="B486" t="str">
            <v>Soffit mounted manual</v>
          </cell>
          <cell r="C486" t="str">
            <v>Blind Type 1</v>
          </cell>
          <cell r="D486" t="str">
            <v>04 FFL</v>
          </cell>
          <cell r="E486" t="str">
            <v>6X222</v>
          </cell>
          <cell r="F486" t="str">
            <v>4P Office</v>
          </cell>
          <cell r="G486">
            <v>2750</v>
          </cell>
          <cell r="H486">
            <v>907.2</v>
          </cell>
          <cell r="I486">
            <v>0</v>
          </cell>
        </row>
        <row r="487">
          <cell r="A487">
            <v>481</v>
          </cell>
          <cell r="B487" t="str">
            <v>Soffit mounted manual</v>
          </cell>
          <cell r="C487" t="str">
            <v>Blind Type 1</v>
          </cell>
          <cell r="D487" t="str">
            <v>04 FFL</v>
          </cell>
          <cell r="E487" t="str">
            <v>6X222</v>
          </cell>
          <cell r="F487" t="str">
            <v>4P Office</v>
          </cell>
          <cell r="G487">
            <v>2750</v>
          </cell>
          <cell r="H487">
            <v>1208.7</v>
          </cell>
          <cell r="I487">
            <v>0</v>
          </cell>
        </row>
        <row r="488">
          <cell r="A488">
            <v>482</v>
          </cell>
          <cell r="B488" t="str">
            <v>Soffit mounted manual</v>
          </cell>
          <cell r="C488" t="str">
            <v>Blind Type 1</v>
          </cell>
          <cell r="D488" t="str">
            <v>04 FFL</v>
          </cell>
          <cell r="E488" t="str">
            <v>6X222</v>
          </cell>
          <cell r="F488" t="str">
            <v>4P Office</v>
          </cell>
          <cell r="G488">
            <v>2750</v>
          </cell>
          <cell r="H488">
            <v>898.9</v>
          </cell>
          <cell r="I488">
            <v>0</v>
          </cell>
        </row>
        <row r="489">
          <cell r="A489">
            <v>483</v>
          </cell>
          <cell r="B489" t="str">
            <v>Soffit mounted manual</v>
          </cell>
          <cell r="C489" t="str">
            <v>Blind Type 1</v>
          </cell>
          <cell r="D489" t="str">
            <v>04 FFL</v>
          </cell>
          <cell r="E489" t="str">
            <v>6X223</v>
          </cell>
          <cell r="F489" t="str">
            <v>4P Office</v>
          </cell>
          <cell r="G489">
            <v>2750</v>
          </cell>
          <cell r="H489">
            <v>1833.7</v>
          </cell>
          <cell r="I489">
            <v>0</v>
          </cell>
        </row>
        <row r="490">
          <cell r="A490">
            <v>484</v>
          </cell>
          <cell r="B490" t="str">
            <v>Soffit mounted manual</v>
          </cell>
          <cell r="C490" t="str">
            <v>Blind Type 1</v>
          </cell>
          <cell r="D490" t="str">
            <v>04 FFL</v>
          </cell>
          <cell r="E490" t="str">
            <v>6X223</v>
          </cell>
          <cell r="F490" t="str">
            <v>4P Office</v>
          </cell>
          <cell r="G490">
            <v>2750</v>
          </cell>
          <cell r="H490">
            <v>1479.3</v>
          </cell>
          <cell r="I490">
            <v>0</v>
          </cell>
        </row>
        <row r="491">
          <cell r="A491">
            <v>485</v>
          </cell>
          <cell r="B491" t="str">
            <v>Soffit mounted manual</v>
          </cell>
          <cell r="C491" t="str">
            <v>Blind Type 1</v>
          </cell>
          <cell r="D491" t="str">
            <v>04 FFL</v>
          </cell>
          <cell r="E491" t="str">
            <v>6X223</v>
          </cell>
          <cell r="F491" t="str">
            <v>4P Office</v>
          </cell>
          <cell r="G491">
            <v>2750</v>
          </cell>
          <cell r="H491">
            <v>1180.7</v>
          </cell>
          <cell r="I491">
            <v>0</v>
          </cell>
        </row>
        <row r="492">
          <cell r="A492">
            <v>486</v>
          </cell>
          <cell r="B492" t="str">
            <v>Soffit mounted manual</v>
          </cell>
          <cell r="C492" t="str">
            <v>Blind Type 1</v>
          </cell>
          <cell r="D492" t="str">
            <v>04 FFL</v>
          </cell>
          <cell r="E492" t="str">
            <v>6X224</v>
          </cell>
          <cell r="F492" t="str">
            <v>2P Office</v>
          </cell>
          <cell r="G492">
            <v>2750</v>
          </cell>
          <cell r="H492">
            <v>1191.4000000000001</v>
          </cell>
          <cell r="I492">
            <v>0</v>
          </cell>
        </row>
        <row r="493">
          <cell r="A493">
            <v>487</v>
          </cell>
          <cell r="B493" t="str">
            <v>Soffit mounted manual</v>
          </cell>
          <cell r="C493" t="str">
            <v>Blind Type 1</v>
          </cell>
          <cell r="D493" t="str">
            <v>04 FFL</v>
          </cell>
          <cell r="E493" t="str">
            <v>6X224</v>
          </cell>
          <cell r="F493" t="str">
            <v>2P Office</v>
          </cell>
          <cell r="G493">
            <v>2750</v>
          </cell>
          <cell r="H493">
            <v>908</v>
          </cell>
          <cell r="I493">
            <v>0</v>
          </cell>
        </row>
        <row r="494">
          <cell r="A494">
            <v>488</v>
          </cell>
          <cell r="B494" t="str">
            <v>Soffit mounted manual</v>
          </cell>
          <cell r="C494" t="str">
            <v>Blind Type 1</v>
          </cell>
          <cell r="D494" t="str">
            <v>04 FFL</v>
          </cell>
          <cell r="E494" t="str">
            <v>6X225</v>
          </cell>
          <cell r="F494" t="str">
            <v>2P Office</v>
          </cell>
          <cell r="G494">
            <v>2750</v>
          </cell>
          <cell r="H494">
            <v>1229.9000000000001</v>
          </cell>
          <cell r="I494">
            <v>0</v>
          </cell>
        </row>
        <row r="495">
          <cell r="A495">
            <v>489</v>
          </cell>
          <cell r="B495" t="str">
            <v>Soffit mounted manual</v>
          </cell>
          <cell r="C495" t="str">
            <v>Blind Type 1</v>
          </cell>
          <cell r="D495" t="str">
            <v>04 FFL</v>
          </cell>
          <cell r="E495" t="str">
            <v>6X226</v>
          </cell>
          <cell r="F495" t="str">
            <v>1P Office</v>
          </cell>
          <cell r="G495">
            <v>2750</v>
          </cell>
          <cell r="H495">
            <v>1229.9000000000001</v>
          </cell>
          <cell r="I495">
            <v>0</v>
          </cell>
        </row>
        <row r="496">
          <cell r="A496">
            <v>490</v>
          </cell>
          <cell r="B496" t="str">
            <v>Soffit mounted manual</v>
          </cell>
          <cell r="C496" t="str">
            <v>Blind Type 1</v>
          </cell>
          <cell r="D496" t="str">
            <v>04 FFL</v>
          </cell>
          <cell r="E496" t="str">
            <v>6X227</v>
          </cell>
          <cell r="F496" t="str">
            <v>9P Office</v>
          </cell>
          <cell r="G496">
            <v>2500</v>
          </cell>
          <cell r="H496">
            <v>1516.4</v>
          </cell>
          <cell r="I496">
            <v>900</v>
          </cell>
        </row>
        <row r="497">
          <cell r="A497">
            <v>491</v>
          </cell>
          <cell r="B497" t="str">
            <v>Soffit mounted manual</v>
          </cell>
          <cell r="C497" t="str">
            <v>Blind Type 1</v>
          </cell>
          <cell r="D497" t="str">
            <v>04 FFL</v>
          </cell>
          <cell r="E497" t="str">
            <v>6X227</v>
          </cell>
          <cell r="F497" t="str">
            <v>9P Office</v>
          </cell>
          <cell r="G497">
            <v>2500</v>
          </cell>
          <cell r="H497">
            <v>1473.6</v>
          </cell>
          <cell r="I497">
            <v>900</v>
          </cell>
        </row>
        <row r="498">
          <cell r="A498">
            <v>492</v>
          </cell>
          <cell r="B498" t="str">
            <v>Soffit mounted manual</v>
          </cell>
          <cell r="C498" t="str">
            <v>Blind Type 1</v>
          </cell>
          <cell r="D498" t="str">
            <v>04 FFL</v>
          </cell>
          <cell r="E498" t="str">
            <v>6X227</v>
          </cell>
          <cell r="F498" t="str">
            <v>9P Office</v>
          </cell>
          <cell r="G498">
            <v>2500</v>
          </cell>
          <cell r="H498">
            <v>1508.6</v>
          </cell>
          <cell r="I498">
            <v>900</v>
          </cell>
        </row>
        <row r="499">
          <cell r="A499">
            <v>493</v>
          </cell>
          <cell r="B499" t="str">
            <v>Soffit mounted manual</v>
          </cell>
          <cell r="C499" t="str">
            <v>Blind Type 1</v>
          </cell>
          <cell r="D499" t="str">
            <v>04 FFL</v>
          </cell>
          <cell r="E499" t="str">
            <v>6X227</v>
          </cell>
          <cell r="F499" t="str">
            <v>9P Office</v>
          </cell>
          <cell r="G499">
            <v>2500</v>
          </cell>
          <cell r="H499">
            <v>1508.6</v>
          </cell>
          <cell r="I499">
            <v>900</v>
          </cell>
        </row>
        <row r="500">
          <cell r="A500">
            <v>494</v>
          </cell>
          <cell r="B500" t="str">
            <v>Soffit mounted manual</v>
          </cell>
          <cell r="C500" t="str">
            <v>Blind Type 1</v>
          </cell>
          <cell r="D500" t="str">
            <v>04 FFL</v>
          </cell>
          <cell r="E500" t="str">
            <v>6X211</v>
          </cell>
          <cell r="F500" t="str">
            <v>2P Office</v>
          </cell>
          <cell r="G500">
            <v>3050</v>
          </cell>
          <cell r="H500">
            <v>1019.2</v>
          </cell>
          <cell r="I500">
            <v>0</v>
          </cell>
        </row>
        <row r="501">
          <cell r="A501">
            <v>495</v>
          </cell>
          <cell r="B501" t="str">
            <v>Soffit mounted manual</v>
          </cell>
          <cell r="C501" t="str">
            <v>Blind Type 1</v>
          </cell>
          <cell r="D501" t="str">
            <v>04 FFL</v>
          </cell>
          <cell r="E501" t="str">
            <v>6X211</v>
          </cell>
          <cell r="F501" t="str">
            <v>2P Office</v>
          </cell>
          <cell r="G501">
            <v>3050</v>
          </cell>
          <cell r="H501">
            <v>1444.5</v>
          </cell>
          <cell r="I501">
            <v>0</v>
          </cell>
        </row>
        <row r="502">
          <cell r="A502">
            <v>496</v>
          </cell>
          <cell r="B502" t="str">
            <v>Soffit mounted manual</v>
          </cell>
          <cell r="C502" t="str">
            <v>Blind Type 1</v>
          </cell>
          <cell r="D502" t="str">
            <v>04 FFL</v>
          </cell>
          <cell r="E502" t="str">
            <v>6X210</v>
          </cell>
          <cell r="F502" t="str">
            <v>1P Office</v>
          </cell>
          <cell r="G502">
            <v>3050</v>
          </cell>
          <cell r="H502">
            <v>1466</v>
          </cell>
          <cell r="I502">
            <v>0</v>
          </cell>
        </row>
        <row r="503">
          <cell r="A503">
            <v>497</v>
          </cell>
          <cell r="B503" t="str">
            <v>Soffit mounted manual</v>
          </cell>
          <cell r="C503" t="str">
            <v>Blind Type 1</v>
          </cell>
          <cell r="D503" t="str">
            <v>04 FFL</v>
          </cell>
          <cell r="E503" t="str">
            <v>6X209</v>
          </cell>
          <cell r="F503" t="str">
            <v>1P Office</v>
          </cell>
          <cell r="G503">
            <v>3050</v>
          </cell>
          <cell r="H503">
            <v>665</v>
          </cell>
          <cell r="I503">
            <v>0</v>
          </cell>
        </row>
        <row r="504">
          <cell r="A504">
            <v>498</v>
          </cell>
          <cell r="B504" t="str">
            <v>Soffit mounted manual</v>
          </cell>
          <cell r="C504" t="str">
            <v>Blind Type 1</v>
          </cell>
          <cell r="D504" t="str">
            <v>04 FFL</v>
          </cell>
          <cell r="E504" t="str">
            <v>6X208</v>
          </cell>
          <cell r="F504" t="str">
            <v>1P Office</v>
          </cell>
          <cell r="G504">
            <v>3050</v>
          </cell>
          <cell r="H504">
            <v>1476</v>
          </cell>
          <cell r="I504">
            <v>0</v>
          </cell>
        </row>
        <row r="505">
          <cell r="A505">
            <v>499</v>
          </cell>
          <cell r="B505" t="str">
            <v>Soffit mounted manual</v>
          </cell>
          <cell r="C505" t="str">
            <v>Blind Type 1</v>
          </cell>
          <cell r="D505" t="str">
            <v>04 FFL</v>
          </cell>
          <cell r="E505" t="str">
            <v>6X207</v>
          </cell>
          <cell r="F505" t="str">
            <v>1P Office</v>
          </cell>
          <cell r="G505">
            <v>3050</v>
          </cell>
          <cell r="H505">
            <v>925</v>
          </cell>
          <cell r="I505">
            <v>0</v>
          </cell>
        </row>
        <row r="506">
          <cell r="A506">
            <v>500</v>
          </cell>
          <cell r="B506" t="str">
            <v>Soffit mounted manual</v>
          </cell>
          <cell r="C506" t="str">
            <v>Blind Type 1</v>
          </cell>
          <cell r="D506" t="str">
            <v>04 FFL</v>
          </cell>
          <cell r="E506" t="str">
            <v>6X206</v>
          </cell>
          <cell r="F506" t="str">
            <v>2P Office</v>
          </cell>
          <cell r="G506">
            <v>3050</v>
          </cell>
          <cell r="H506">
            <v>1287</v>
          </cell>
          <cell r="I506">
            <v>0</v>
          </cell>
        </row>
        <row r="507">
          <cell r="A507">
            <v>501</v>
          </cell>
          <cell r="B507" t="str">
            <v>Soffit mounted manual</v>
          </cell>
          <cell r="C507" t="str">
            <v>Blind Type 1</v>
          </cell>
          <cell r="D507" t="str">
            <v>04 FFL</v>
          </cell>
          <cell r="E507" t="str">
            <v>6X205</v>
          </cell>
          <cell r="F507" t="str">
            <v>2P Office</v>
          </cell>
          <cell r="G507">
            <v>3050</v>
          </cell>
          <cell r="H507">
            <v>2124.5</v>
          </cell>
          <cell r="I507">
            <v>0</v>
          </cell>
        </row>
        <row r="508">
          <cell r="A508">
            <v>502</v>
          </cell>
          <cell r="B508" t="str">
            <v>Soffit mounted manual</v>
          </cell>
          <cell r="C508" t="str">
            <v>Blind Type 1</v>
          </cell>
          <cell r="D508" t="str">
            <v>04 FFL</v>
          </cell>
          <cell r="E508" t="str">
            <v>6X204</v>
          </cell>
          <cell r="F508" t="str">
            <v>1P Office</v>
          </cell>
          <cell r="G508">
            <v>3050</v>
          </cell>
          <cell r="H508">
            <v>1709.1</v>
          </cell>
          <cell r="I508">
            <v>0</v>
          </cell>
        </row>
        <row r="509">
          <cell r="A509">
            <v>503</v>
          </cell>
          <cell r="B509" t="str">
            <v>Soffit mounted manual</v>
          </cell>
          <cell r="C509" t="str">
            <v>Blind Type 1</v>
          </cell>
          <cell r="D509" t="str">
            <v>04 FFL</v>
          </cell>
          <cell r="E509" t="str">
            <v>6X203</v>
          </cell>
          <cell r="F509" t="str">
            <v>1P Office</v>
          </cell>
          <cell r="G509">
            <v>3050</v>
          </cell>
          <cell r="H509">
            <v>1580.9</v>
          </cell>
          <cell r="I509">
            <v>0</v>
          </cell>
        </row>
        <row r="510">
          <cell r="A510">
            <v>504</v>
          </cell>
          <cell r="B510" t="str">
            <v>Soffit mounted manual</v>
          </cell>
          <cell r="C510" t="str">
            <v>Blind Type 1</v>
          </cell>
          <cell r="D510" t="str">
            <v>04 FFL</v>
          </cell>
          <cell r="E510" t="str">
            <v>6X202</v>
          </cell>
          <cell r="F510" t="str">
            <v>1P Office</v>
          </cell>
          <cell r="G510">
            <v>3050</v>
          </cell>
          <cell r="H510">
            <v>1437.5</v>
          </cell>
          <cell r="I510">
            <v>0</v>
          </cell>
        </row>
        <row r="511">
          <cell r="A511">
            <v>505</v>
          </cell>
          <cell r="B511" t="str">
            <v>Soffit mounted manual</v>
          </cell>
          <cell r="C511" t="str">
            <v>Blind Type 1</v>
          </cell>
          <cell r="D511" t="str">
            <v>04 FFL</v>
          </cell>
          <cell r="E511" t="str">
            <v>6X201</v>
          </cell>
          <cell r="F511" t="str">
            <v>1P Office</v>
          </cell>
          <cell r="G511">
            <v>3050</v>
          </cell>
          <cell r="H511">
            <v>1736.6</v>
          </cell>
          <cell r="I511">
            <v>0</v>
          </cell>
        </row>
        <row r="512">
          <cell r="A512">
            <v>506</v>
          </cell>
          <cell r="B512" t="str">
            <v>Soffit mounted manual</v>
          </cell>
          <cell r="C512" t="str">
            <v>Blind Type 1</v>
          </cell>
          <cell r="D512" t="str">
            <v>04 FFL</v>
          </cell>
          <cell r="E512" t="str">
            <v>6X200</v>
          </cell>
          <cell r="F512" t="str">
            <v>1P Office</v>
          </cell>
          <cell r="G512">
            <v>3050</v>
          </cell>
          <cell r="H512">
            <v>2565.5</v>
          </cell>
          <cell r="I512">
            <v>0</v>
          </cell>
        </row>
        <row r="513">
          <cell r="A513">
            <v>507</v>
          </cell>
          <cell r="B513" t="str">
            <v>Soffit mounted manual</v>
          </cell>
          <cell r="C513" t="str">
            <v>Blind Type 1</v>
          </cell>
          <cell r="D513" t="str">
            <v>04 FFL</v>
          </cell>
          <cell r="E513" t="str">
            <v>6X233</v>
          </cell>
          <cell r="F513" t="str">
            <v>PC Lab</v>
          </cell>
          <cell r="G513">
            <v>3050</v>
          </cell>
          <cell r="H513">
            <v>1968</v>
          </cell>
          <cell r="I513">
            <v>0</v>
          </cell>
        </row>
        <row r="514">
          <cell r="A514">
            <v>508</v>
          </cell>
          <cell r="B514" t="str">
            <v>Soffit mounted manual</v>
          </cell>
          <cell r="C514" t="str">
            <v>Blind Type 1</v>
          </cell>
          <cell r="D514" t="str">
            <v>04 FFL</v>
          </cell>
          <cell r="E514" t="str">
            <v>6X233</v>
          </cell>
          <cell r="F514" t="str">
            <v>PC Lab</v>
          </cell>
          <cell r="G514">
            <v>3050</v>
          </cell>
          <cell r="H514">
            <v>1690</v>
          </cell>
          <cell r="I514">
            <v>0</v>
          </cell>
        </row>
        <row r="515">
          <cell r="A515">
            <v>509</v>
          </cell>
          <cell r="B515" t="str">
            <v>Soffit mounted manual</v>
          </cell>
          <cell r="C515" t="str">
            <v>Blind Type 1</v>
          </cell>
          <cell r="D515" t="str">
            <v>04 FFL</v>
          </cell>
          <cell r="E515" t="str">
            <v>6X233</v>
          </cell>
          <cell r="F515" t="str">
            <v>PC Lab</v>
          </cell>
          <cell r="G515">
            <v>3050</v>
          </cell>
          <cell r="H515">
            <v>1353.3</v>
          </cell>
          <cell r="I515">
            <v>0</v>
          </cell>
        </row>
        <row r="516">
          <cell r="A516">
            <v>510</v>
          </cell>
          <cell r="B516" t="str">
            <v>Soffit mounted manual</v>
          </cell>
          <cell r="C516" t="str">
            <v>Blind Type 1</v>
          </cell>
          <cell r="D516" t="str">
            <v>04 FFL</v>
          </cell>
          <cell r="E516" t="str">
            <v>6X270</v>
          </cell>
          <cell r="F516" t="str">
            <v>25P Teaching Room</v>
          </cell>
          <cell r="G516">
            <v>3050</v>
          </cell>
          <cell r="H516">
            <v>1803.3</v>
          </cell>
          <cell r="I516">
            <v>0</v>
          </cell>
        </row>
        <row r="517">
          <cell r="A517">
            <v>511</v>
          </cell>
          <cell r="B517" t="str">
            <v>Soffit mounted manual</v>
          </cell>
          <cell r="C517" t="str">
            <v>Blind Type 1</v>
          </cell>
          <cell r="D517" t="str">
            <v>04 FFL</v>
          </cell>
          <cell r="E517" t="str">
            <v>6X270</v>
          </cell>
          <cell r="F517" t="str">
            <v>25P Teaching Room</v>
          </cell>
          <cell r="G517">
            <v>3050</v>
          </cell>
          <cell r="H517">
            <v>2355</v>
          </cell>
          <cell r="I517">
            <v>0</v>
          </cell>
        </row>
        <row r="518">
          <cell r="A518">
            <v>512</v>
          </cell>
          <cell r="B518" t="str">
            <v>Soffit mounted manual</v>
          </cell>
          <cell r="C518" t="str">
            <v>Blind Type 1</v>
          </cell>
          <cell r="D518" t="str">
            <v>04 FFL</v>
          </cell>
          <cell r="E518" t="str">
            <v>6X270</v>
          </cell>
          <cell r="F518" t="str">
            <v>25P Teaching Room</v>
          </cell>
          <cell r="G518">
            <v>3050</v>
          </cell>
          <cell r="H518">
            <v>2625</v>
          </cell>
          <cell r="I518">
            <v>0</v>
          </cell>
        </row>
        <row r="519">
          <cell r="A519">
            <v>513</v>
          </cell>
          <cell r="B519" t="str">
            <v>Soffit mounted manual</v>
          </cell>
          <cell r="C519" t="str">
            <v>Blind Type 1</v>
          </cell>
          <cell r="D519" t="str">
            <v>04 FFL</v>
          </cell>
          <cell r="E519" t="str">
            <v>6X260</v>
          </cell>
          <cell r="F519" t="str">
            <v>Exec Admin</v>
          </cell>
          <cell r="G519">
            <v>2750</v>
          </cell>
          <cell r="H519">
            <v>1841.1</v>
          </cell>
          <cell r="I519">
            <v>0</v>
          </cell>
        </row>
        <row r="520">
          <cell r="A520">
            <v>514</v>
          </cell>
          <cell r="B520" t="str">
            <v>Soffit mounted manual</v>
          </cell>
          <cell r="C520" t="str">
            <v>Blind Type 1</v>
          </cell>
          <cell r="D520" t="str">
            <v>04 FFL</v>
          </cell>
          <cell r="E520" t="str">
            <v>6X260</v>
          </cell>
          <cell r="F520" t="str">
            <v>Exec Admin</v>
          </cell>
          <cell r="G520">
            <v>2750</v>
          </cell>
          <cell r="H520">
            <v>936</v>
          </cell>
          <cell r="I520">
            <v>0</v>
          </cell>
        </row>
        <row r="521">
          <cell r="A521">
            <v>515</v>
          </cell>
          <cell r="B521" t="str">
            <v>Soffit mounted manual</v>
          </cell>
          <cell r="C521" t="str">
            <v>Blind Type 1</v>
          </cell>
          <cell r="D521" t="str">
            <v>04 FFL</v>
          </cell>
          <cell r="E521" t="str">
            <v>6X261</v>
          </cell>
          <cell r="F521" t="str">
            <v>Exec Mtg</v>
          </cell>
          <cell r="G521">
            <v>2750</v>
          </cell>
          <cell r="H521">
            <v>1521.1</v>
          </cell>
          <cell r="I521">
            <v>0</v>
          </cell>
        </row>
        <row r="522">
          <cell r="A522">
            <v>516</v>
          </cell>
          <cell r="B522" t="str">
            <v>Soffit mounted manual</v>
          </cell>
          <cell r="C522" t="str">
            <v>Blind Type 1</v>
          </cell>
          <cell r="D522" t="str">
            <v>04 FFL</v>
          </cell>
          <cell r="E522" t="str">
            <v>6X261</v>
          </cell>
          <cell r="F522" t="str">
            <v>Exec Mtg</v>
          </cell>
          <cell r="G522">
            <v>2750</v>
          </cell>
          <cell r="H522">
            <v>1811.7</v>
          </cell>
          <cell r="I522">
            <v>0</v>
          </cell>
        </row>
        <row r="523">
          <cell r="A523">
            <v>517</v>
          </cell>
          <cell r="B523" t="str">
            <v>Soffit mounted manual</v>
          </cell>
          <cell r="C523" t="str">
            <v>Blind Type 1</v>
          </cell>
          <cell r="D523" t="str">
            <v>04 FFL</v>
          </cell>
          <cell r="E523" t="str">
            <v>6X261</v>
          </cell>
          <cell r="F523" t="str">
            <v>Exec Mtg</v>
          </cell>
          <cell r="G523">
            <v>2750</v>
          </cell>
          <cell r="H523">
            <v>1228.7</v>
          </cell>
          <cell r="I523">
            <v>0</v>
          </cell>
        </row>
        <row r="524">
          <cell r="A524">
            <v>518</v>
          </cell>
          <cell r="B524" t="str">
            <v>Soffit mounted manual</v>
          </cell>
          <cell r="C524" t="str">
            <v>Blind Type 1</v>
          </cell>
          <cell r="D524" t="str">
            <v>04 FFL</v>
          </cell>
          <cell r="E524" t="str">
            <v>6X261</v>
          </cell>
          <cell r="F524" t="str">
            <v>Exec Mtg</v>
          </cell>
          <cell r="G524">
            <v>2750</v>
          </cell>
          <cell r="H524">
            <v>1784.3</v>
          </cell>
          <cell r="I524">
            <v>0</v>
          </cell>
        </row>
        <row r="525">
          <cell r="A525">
            <v>519</v>
          </cell>
          <cell r="B525" t="str">
            <v>Soffit mounted manual</v>
          </cell>
          <cell r="C525" t="str">
            <v>Blind Type 1</v>
          </cell>
          <cell r="D525" t="str">
            <v>04 FFL</v>
          </cell>
          <cell r="E525" t="str">
            <v>6X261</v>
          </cell>
          <cell r="F525" t="str">
            <v>Exec Mtg</v>
          </cell>
          <cell r="G525">
            <v>2750</v>
          </cell>
          <cell r="H525">
            <v>887</v>
          </cell>
          <cell r="I525">
            <v>0</v>
          </cell>
        </row>
        <row r="526">
          <cell r="A526">
            <v>520</v>
          </cell>
          <cell r="B526" t="str">
            <v>Soffit mounted manual</v>
          </cell>
          <cell r="C526" t="str">
            <v>Blind Type 1</v>
          </cell>
          <cell r="D526" t="str">
            <v>04 FFL</v>
          </cell>
          <cell r="E526" t="str">
            <v>6X261</v>
          </cell>
          <cell r="F526" t="str">
            <v>Exec Mtg</v>
          </cell>
          <cell r="G526">
            <v>2750</v>
          </cell>
          <cell r="H526">
            <v>1808.7</v>
          </cell>
          <cell r="I526">
            <v>0</v>
          </cell>
        </row>
        <row r="527">
          <cell r="A527">
            <v>521</v>
          </cell>
          <cell r="B527" t="str">
            <v>Soffit mounted manual</v>
          </cell>
          <cell r="C527" t="str">
            <v>Blind Type 1</v>
          </cell>
          <cell r="D527" t="str">
            <v>04 FFL</v>
          </cell>
          <cell r="E527" t="str">
            <v>6X262</v>
          </cell>
          <cell r="F527" t="str">
            <v>2P Office</v>
          </cell>
          <cell r="G527">
            <v>2750</v>
          </cell>
          <cell r="H527">
            <v>933.5</v>
          </cell>
          <cell r="I527">
            <v>0</v>
          </cell>
        </row>
        <row r="528">
          <cell r="A528">
            <v>522</v>
          </cell>
          <cell r="B528" t="str">
            <v>Soffit mounted manual</v>
          </cell>
          <cell r="C528" t="str">
            <v>Blind Type 1</v>
          </cell>
          <cell r="D528" t="str">
            <v>04 FFL</v>
          </cell>
          <cell r="E528" t="str">
            <v>6X262</v>
          </cell>
          <cell r="F528" t="str">
            <v>2P Office</v>
          </cell>
          <cell r="G528">
            <v>2750</v>
          </cell>
          <cell r="H528">
            <v>1222.5</v>
          </cell>
          <cell r="I528">
            <v>0</v>
          </cell>
        </row>
        <row r="529">
          <cell r="A529">
            <v>523</v>
          </cell>
          <cell r="B529" t="str">
            <v>Soffit mounted manual</v>
          </cell>
          <cell r="C529" t="str">
            <v>Blind Type 1</v>
          </cell>
          <cell r="D529" t="str">
            <v>04 FFL</v>
          </cell>
          <cell r="E529" t="str">
            <v>6X263</v>
          </cell>
          <cell r="F529" t="str">
            <v>2P Office</v>
          </cell>
          <cell r="G529">
            <v>2750</v>
          </cell>
          <cell r="H529">
            <v>1480</v>
          </cell>
          <cell r="I529">
            <v>0</v>
          </cell>
        </row>
        <row r="530">
          <cell r="A530">
            <v>524</v>
          </cell>
          <cell r="B530" t="str">
            <v>Soffit mounted manual</v>
          </cell>
          <cell r="C530" t="str">
            <v>Blind Type 1</v>
          </cell>
          <cell r="D530" t="str">
            <v>04 FFL</v>
          </cell>
          <cell r="E530" t="str">
            <v>6X264</v>
          </cell>
          <cell r="F530" t="str">
            <v>Mtg</v>
          </cell>
          <cell r="G530">
            <v>2750</v>
          </cell>
          <cell r="H530">
            <v>1804</v>
          </cell>
          <cell r="I530">
            <v>0</v>
          </cell>
        </row>
        <row r="531">
          <cell r="A531">
            <v>525</v>
          </cell>
          <cell r="B531" t="str">
            <v>Soffit mounted manual</v>
          </cell>
          <cell r="C531" t="str">
            <v>Blind Type 1</v>
          </cell>
          <cell r="D531" t="str">
            <v>04 FFL</v>
          </cell>
          <cell r="E531" t="str">
            <v>6X265</v>
          </cell>
          <cell r="F531" t="str">
            <v>Mtg</v>
          </cell>
          <cell r="G531">
            <v>2750</v>
          </cell>
          <cell r="H531">
            <v>1273.5</v>
          </cell>
          <cell r="I531">
            <v>0</v>
          </cell>
        </row>
        <row r="532">
          <cell r="A532">
            <v>526</v>
          </cell>
          <cell r="B532" t="str">
            <v>Soffit mounted manual</v>
          </cell>
          <cell r="C532" t="str">
            <v>Blind Type 1</v>
          </cell>
          <cell r="D532" t="str">
            <v>04 FFL</v>
          </cell>
          <cell r="E532" t="str">
            <v>6X266</v>
          </cell>
          <cell r="F532" t="str">
            <v>2P Office</v>
          </cell>
          <cell r="G532">
            <v>2750</v>
          </cell>
          <cell r="H532">
            <v>1865</v>
          </cell>
          <cell r="I532">
            <v>0</v>
          </cell>
        </row>
        <row r="533">
          <cell r="A533">
            <v>527</v>
          </cell>
          <cell r="B533" t="str">
            <v>Soffit mounted manual</v>
          </cell>
          <cell r="C533" t="str">
            <v>Blind Type 1</v>
          </cell>
          <cell r="D533" t="str">
            <v>04 FFL</v>
          </cell>
          <cell r="E533" t="str">
            <v>6X267</v>
          </cell>
          <cell r="F533" t="str">
            <v>2P Office</v>
          </cell>
          <cell r="G533">
            <v>2750</v>
          </cell>
          <cell r="H533">
            <v>1805</v>
          </cell>
          <cell r="I533">
            <v>0</v>
          </cell>
        </row>
        <row r="534">
          <cell r="A534">
            <v>528</v>
          </cell>
          <cell r="B534" t="str">
            <v>Soffit mounted Automated</v>
          </cell>
          <cell r="C534" t="str">
            <v>Blind Type 2</v>
          </cell>
          <cell r="D534" t="str">
            <v>04 FFL</v>
          </cell>
          <cell r="G534">
            <v>2750</v>
          </cell>
          <cell r="H534">
            <v>930</v>
          </cell>
          <cell r="I534">
            <v>0</v>
          </cell>
        </row>
        <row r="535">
          <cell r="A535">
            <v>529</v>
          </cell>
          <cell r="B535" t="str">
            <v>Soffit mounted Automated</v>
          </cell>
          <cell r="C535" t="str">
            <v>Blind Type 2</v>
          </cell>
          <cell r="D535" t="str">
            <v>04 FFL</v>
          </cell>
          <cell r="G535">
            <v>2750</v>
          </cell>
          <cell r="H535">
            <v>1509.4</v>
          </cell>
          <cell r="I535">
            <v>0</v>
          </cell>
        </row>
        <row r="536">
          <cell r="A536">
            <v>530</v>
          </cell>
          <cell r="B536" t="str">
            <v>Soffit mounted Automated</v>
          </cell>
          <cell r="C536" t="str">
            <v>Blind Type 2</v>
          </cell>
          <cell r="D536" t="str">
            <v>04 FFL</v>
          </cell>
          <cell r="G536">
            <v>2750</v>
          </cell>
          <cell r="H536">
            <v>1818.5</v>
          </cell>
          <cell r="I536">
            <v>0</v>
          </cell>
        </row>
        <row r="537">
          <cell r="A537">
            <v>531</v>
          </cell>
          <cell r="B537" t="str">
            <v>Soffit mounted manual</v>
          </cell>
          <cell r="C537" t="str">
            <v>Blind Type 1</v>
          </cell>
          <cell r="D537" t="str">
            <v>04 FFL</v>
          </cell>
          <cell r="E537" t="str">
            <v>6X268</v>
          </cell>
          <cell r="F537" t="str">
            <v>Social Learning</v>
          </cell>
          <cell r="G537">
            <v>3400</v>
          </cell>
          <cell r="H537">
            <v>828.2</v>
          </cell>
          <cell r="I537">
            <v>0</v>
          </cell>
        </row>
        <row r="538">
          <cell r="A538">
            <v>532</v>
          </cell>
          <cell r="B538" t="str">
            <v>Soffit mounted manual</v>
          </cell>
          <cell r="C538" t="str">
            <v>Blind Type 1</v>
          </cell>
          <cell r="D538" t="str">
            <v>04 FFL</v>
          </cell>
          <cell r="E538" t="str">
            <v>6X268</v>
          </cell>
          <cell r="F538" t="str">
            <v>Social Learning</v>
          </cell>
          <cell r="G538">
            <v>3400</v>
          </cell>
          <cell r="H538">
            <v>1226.8</v>
          </cell>
          <cell r="I538">
            <v>0</v>
          </cell>
        </row>
        <row r="539">
          <cell r="A539">
            <v>533</v>
          </cell>
          <cell r="B539" t="str">
            <v>Soffit mounted manual</v>
          </cell>
          <cell r="C539" t="str">
            <v>Blind Type 1</v>
          </cell>
          <cell r="D539" t="str">
            <v>04 FFL</v>
          </cell>
          <cell r="E539" t="str">
            <v>6X268</v>
          </cell>
          <cell r="F539" t="str">
            <v>Social Learning</v>
          </cell>
          <cell r="G539">
            <v>3400</v>
          </cell>
          <cell r="H539">
            <v>1239.2</v>
          </cell>
          <cell r="I539">
            <v>0</v>
          </cell>
        </row>
        <row r="540">
          <cell r="A540">
            <v>534</v>
          </cell>
          <cell r="B540" t="str">
            <v>Soffit mounted manual</v>
          </cell>
          <cell r="C540" t="str">
            <v>Blind Type 1</v>
          </cell>
          <cell r="D540" t="str">
            <v>04 FFL</v>
          </cell>
          <cell r="E540" t="str">
            <v>6X268</v>
          </cell>
          <cell r="F540" t="str">
            <v>Social Learning</v>
          </cell>
          <cell r="G540">
            <v>3400</v>
          </cell>
          <cell r="H540">
            <v>1239.2</v>
          </cell>
          <cell r="I540">
            <v>0</v>
          </cell>
        </row>
        <row r="541">
          <cell r="A541">
            <v>535</v>
          </cell>
          <cell r="B541" t="str">
            <v>Soffit mounted manual</v>
          </cell>
          <cell r="C541" t="str">
            <v>Blind Type 1</v>
          </cell>
          <cell r="D541" t="str">
            <v>04 FFL</v>
          </cell>
          <cell r="E541" t="str">
            <v>6X268</v>
          </cell>
          <cell r="F541" t="str">
            <v>Social Learning</v>
          </cell>
          <cell r="G541">
            <v>3400</v>
          </cell>
          <cell r="H541">
            <v>790.8</v>
          </cell>
          <cell r="I541">
            <v>0</v>
          </cell>
        </row>
        <row r="542">
          <cell r="A542">
            <v>536</v>
          </cell>
          <cell r="B542" t="str">
            <v>Soffit mounted manual</v>
          </cell>
          <cell r="C542" t="str">
            <v>Blind Type 1</v>
          </cell>
          <cell r="D542" t="str">
            <v>04 FFL</v>
          </cell>
          <cell r="E542" t="str">
            <v>6X229</v>
          </cell>
          <cell r="F542" t="str">
            <v>4P Office</v>
          </cell>
          <cell r="G542">
            <v>2750</v>
          </cell>
          <cell r="H542">
            <v>1430.4</v>
          </cell>
          <cell r="I542">
            <v>0</v>
          </cell>
        </row>
        <row r="543">
          <cell r="A543">
            <v>537</v>
          </cell>
          <cell r="B543" t="str">
            <v>Soffit mounted manual</v>
          </cell>
          <cell r="C543" t="str">
            <v>Blind Type 1</v>
          </cell>
          <cell r="D543" t="str">
            <v>04 FFL</v>
          </cell>
          <cell r="E543" t="str">
            <v>6X229</v>
          </cell>
          <cell r="F543" t="str">
            <v>4P Office</v>
          </cell>
          <cell r="G543">
            <v>2750</v>
          </cell>
          <cell r="H543">
            <v>1430.4</v>
          </cell>
          <cell r="I543">
            <v>0</v>
          </cell>
        </row>
        <row r="544">
          <cell r="A544">
            <v>538</v>
          </cell>
          <cell r="B544" t="str">
            <v>Soffit mounted manual</v>
          </cell>
          <cell r="C544" t="str">
            <v>Blind Type 1</v>
          </cell>
          <cell r="D544" t="str">
            <v>04 FFL</v>
          </cell>
          <cell r="E544" t="str">
            <v>6X230</v>
          </cell>
          <cell r="F544" t="str">
            <v>4P Office</v>
          </cell>
          <cell r="G544">
            <v>2750</v>
          </cell>
          <cell r="H544">
            <v>599.5</v>
          </cell>
          <cell r="I544">
            <v>0</v>
          </cell>
        </row>
        <row r="545">
          <cell r="A545">
            <v>539</v>
          </cell>
          <cell r="B545" t="str">
            <v>Soffit mounted manual</v>
          </cell>
          <cell r="C545" t="str">
            <v>Blind Type 1</v>
          </cell>
          <cell r="D545" t="str">
            <v>04 FFL</v>
          </cell>
          <cell r="E545" t="str">
            <v>6X230</v>
          </cell>
          <cell r="F545" t="str">
            <v>4P Office</v>
          </cell>
          <cell r="G545">
            <v>2750</v>
          </cell>
          <cell r="H545">
            <v>1175.7</v>
          </cell>
          <cell r="I545">
            <v>0</v>
          </cell>
        </row>
        <row r="546">
          <cell r="A546">
            <v>540</v>
          </cell>
          <cell r="B546" t="str">
            <v>Soffit mounted manual</v>
          </cell>
          <cell r="C546" t="str">
            <v>Blind Type 1</v>
          </cell>
          <cell r="D546" t="str">
            <v>04 FFL</v>
          </cell>
          <cell r="E546" t="str">
            <v>6X230</v>
          </cell>
          <cell r="F546" t="str">
            <v>4P Office</v>
          </cell>
          <cell r="G546">
            <v>2750</v>
          </cell>
          <cell r="H546">
            <v>1479.3</v>
          </cell>
          <cell r="I546">
            <v>0</v>
          </cell>
        </row>
        <row r="547">
          <cell r="A547">
            <v>541</v>
          </cell>
          <cell r="B547" t="str">
            <v>Soffit mounted manual</v>
          </cell>
          <cell r="C547" t="str">
            <v>Blind Type 1</v>
          </cell>
          <cell r="D547" t="str">
            <v>04 FFL</v>
          </cell>
          <cell r="E547" t="str">
            <v>6X100</v>
          </cell>
          <cell r="F547" t="str">
            <v>25P Teaching Room</v>
          </cell>
          <cell r="G547">
            <v>3050</v>
          </cell>
          <cell r="H547">
            <v>1269</v>
          </cell>
          <cell r="I547">
            <v>0</v>
          </cell>
        </row>
        <row r="548">
          <cell r="A548">
            <v>542</v>
          </cell>
          <cell r="B548" t="str">
            <v>Soffit mounted manual</v>
          </cell>
          <cell r="C548" t="str">
            <v>Blind Type 1</v>
          </cell>
          <cell r="D548" t="str">
            <v>04 FFL</v>
          </cell>
          <cell r="E548" t="str">
            <v>6X100</v>
          </cell>
          <cell r="F548" t="str">
            <v>25P Teaching Room</v>
          </cell>
          <cell r="G548">
            <v>3050</v>
          </cell>
          <cell r="H548">
            <v>1377</v>
          </cell>
          <cell r="I548">
            <v>0</v>
          </cell>
        </row>
        <row r="549">
          <cell r="A549">
            <v>543</v>
          </cell>
          <cell r="B549" t="str">
            <v>Soffit mounted manual</v>
          </cell>
          <cell r="C549" t="str">
            <v>Blind Type 1</v>
          </cell>
          <cell r="D549" t="str">
            <v>04 FFL</v>
          </cell>
          <cell r="E549" t="str">
            <v>6X100</v>
          </cell>
          <cell r="F549" t="str">
            <v>25P Teaching Room</v>
          </cell>
          <cell r="G549">
            <v>3050</v>
          </cell>
          <cell r="H549">
            <v>1377</v>
          </cell>
          <cell r="I549">
            <v>0</v>
          </cell>
        </row>
        <row r="550">
          <cell r="A550">
            <v>544</v>
          </cell>
          <cell r="B550" t="str">
            <v>Soffit mounted manual</v>
          </cell>
          <cell r="C550" t="str">
            <v>Blind Type 1</v>
          </cell>
          <cell r="D550" t="str">
            <v>04 FFL</v>
          </cell>
          <cell r="E550" t="str">
            <v>6X101</v>
          </cell>
          <cell r="F550" t="str">
            <v>50P Teaching Room</v>
          </cell>
          <cell r="G550">
            <v>3060</v>
          </cell>
          <cell r="H550">
            <v>1266.7</v>
          </cell>
          <cell r="I550">
            <v>0</v>
          </cell>
        </row>
        <row r="551">
          <cell r="A551">
            <v>545</v>
          </cell>
          <cell r="B551" t="str">
            <v>Soffit mounted manual</v>
          </cell>
          <cell r="C551" t="str">
            <v>Blind Type 1</v>
          </cell>
          <cell r="D551" t="str">
            <v>04 FFL</v>
          </cell>
          <cell r="E551" t="str">
            <v>6X101</v>
          </cell>
          <cell r="F551" t="str">
            <v>50P Teaching Room</v>
          </cell>
          <cell r="G551">
            <v>3060</v>
          </cell>
          <cell r="H551">
            <v>1377.4</v>
          </cell>
          <cell r="I551">
            <v>0</v>
          </cell>
        </row>
        <row r="552">
          <cell r="A552">
            <v>546</v>
          </cell>
          <cell r="B552" t="str">
            <v>Soffit mounted manual</v>
          </cell>
          <cell r="C552" t="str">
            <v>Blind Type 1</v>
          </cell>
          <cell r="D552" t="str">
            <v>04 FFL</v>
          </cell>
          <cell r="E552" t="str">
            <v>6X101</v>
          </cell>
          <cell r="F552" t="str">
            <v>50P Teaching Room</v>
          </cell>
          <cell r="G552">
            <v>3060</v>
          </cell>
          <cell r="H552">
            <v>1377.4</v>
          </cell>
          <cell r="I552">
            <v>0</v>
          </cell>
        </row>
        <row r="553">
          <cell r="A553">
            <v>547</v>
          </cell>
          <cell r="B553" t="str">
            <v>Soffit mounted manual</v>
          </cell>
          <cell r="C553" t="str">
            <v>Blind Type 1</v>
          </cell>
          <cell r="D553" t="str">
            <v>04 FFL</v>
          </cell>
          <cell r="E553" t="str">
            <v>6X101</v>
          </cell>
          <cell r="F553" t="str">
            <v>50P Teaching Room</v>
          </cell>
          <cell r="G553">
            <v>2750</v>
          </cell>
          <cell r="H553">
            <v>1182.8</v>
          </cell>
          <cell r="I553">
            <v>0</v>
          </cell>
        </row>
        <row r="554">
          <cell r="A554">
            <v>548</v>
          </cell>
          <cell r="B554" t="str">
            <v>Soffit mounted manual</v>
          </cell>
          <cell r="C554" t="str">
            <v>Blind Type 1</v>
          </cell>
          <cell r="D554" t="str">
            <v>04 FFL</v>
          </cell>
          <cell r="E554" t="str">
            <v>6X101</v>
          </cell>
          <cell r="F554" t="str">
            <v>50P Teaching Room</v>
          </cell>
          <cell r="G554">
            <v>2750</v>
          </cell>
          <cell r="H554">
            <v>1182.8</v>
          </cell>
          <cell r="I554">
            <v>0</v>
          </cell>
        </row>
        <row r="555">
          <cell r="A555">
            <v>549</v>
          </cell>
          <cell r="B555" t="str">
            <v>Soffit mounted manual</v>
          </cell>
          <cell r="C555" t="str">
            <v>Blind Type 1</v>
          </cell>
          <cell r="D555" t="str">
            <v>04 FFL</v>
          </cell>
          <cell r="E555" t="str">
            <v>6X101</v>
          </cell>
          <cell r="F555" t="str">
            <v>50P Teaching Room</v>
          </cell>
          <cell r="G555">
            <v>2750</v>
          </cell>
          <cell r="H555">
            <v>780</v>
          </cell>
          <cell r="I555">
            <v>0</v>
          </cell>
        </row>
        <row r="556">
          <cell r="A556">
            <v>550</v>
          </cell>
          <cell r="B556" t="str">
            <v>Soffit mounted manual</v>
          </cell>
          <cell r="C556" t="str">
            <v>Blind Type 1</v>
          </cell>
          <cell r="D556" t="str">
            <v>04 FFL</v>
          </cell>
          <cell r="E556" t="str">
            <v>6X101</v>
          </cell>
          <cell r="F556" t="str">
            <v>50P Teaching Room</v>
          </cell>
          <cell r="G556">
            <v>2750</v>
          </cell>
          <cell r="H556">
            <v>1180</v>
          </cell>
          <cell r="I556">
            <v>0</v>
          </cell>
        </row>
        <row r="557">
          <cell r="A557">
            <v>551</v>
          </cell>
          <cell r="B557" t="str">
            <v>Soffit mounted manual</v>
          </cell>
          <cell r="C557" t="str">
            <v>Blind Type 1</v>
          </cell>
          <cell r="D557" t="str">
            <v>04 FFL</v>
          </cell>
          <cell r="E557" t="str">
            <v>6X101</v>
          </cell>
          <cell r="F557" t="str">
            <v>50P Teaching Room</v>
          </cell>
          <cell r="G557">
            <v>2750</v>
          </cell>
          <cell r="H557">
            <v>1142.4000000000001</v>
          </cell>
          <cell r="I557">
            <v>0</v>
          </cell>
        </row>
        <row r="558">
          <cell r="A558">
            <v>552</v>
          </cell>
          <cell r="B558" t="str">
            <v>Soffit mounted manual</v>
          </cell>
          <cell r="C558" t="str">
            <v>Blind Type 1</v>
          </cell>
          <cell r="D558" t="str">
            <v>04 FFL</v>
          </cell>
          <cell r="E558" t="str">
            <v>6X101</v>
          </cell>
          <cell r="F558" t="str">
            <v>50P Teaching Room</v>
          </cell>
          <cell r="G558">
            <v>2750</v>
          </cell>
          <cell r="H558">
            <v>1142.4000000000001</v>
          </cell>
          <cell r="I558">
            <v>0</v>
          </cell>
        </row>
        <row r="559">
          <cell r="A559">
            <v>553</v>
          </cell>
          <cell r="B559" t="str">
            <v>Soffit mounted manual</v>
          </cell>
          <cell r="C559" t="str">
            <v>Blind Type 1</v>
          </cell>
          <cell r="D559" t="str">
            <v>04 FFL</v>
          </cell>
          <cell r="E559" t="str">
            <v>6X102</v>
          </cell>
          <cell r="F559" t="str">
            <v>Bus &amp; IP Centre</v>
          </cell>
          <cell r="G559">
            <v>2750</v>
          </cell>
          <cell r="H559">
            <v>780</v>
          </cell>
          <cell r="I559">
            <v>0</v>
          </cell>
        </row>
        <row r="560">
          <cell r="A560">
            <v>554</v>
          </cell>
          <cell r="B560" t="str">
            <v>Soffit mounted manual</v>
          </cell>
          <cell r="C560" t="str">
            <v>Blind Type 1</v>
          </cell>
          <cell r="D560" t="str">
            <v>04 FFL</v>
          </cell>
          <cell r="E560" t="str">
            <v>6X102</v>
          </cell>
          <cell r="F560" t="str">
            <v>Bus &amp; IP Centre</v>
          </cell>
          <cell r="G560">
            <v>2750</v>
          </cell>
          <cell r="H560">
            <v>1179.9000000000001</v>
          </cell>
          <cell r="I560">
            <v>0</v>
          </cell>
        </row>
        <row r="561">
          <cell r="A561">
            <v>555</v>
          </cell>
          <cell r="B561" t="str">
            <v>Soffit mounted manual</v>
          </cell>
          <cell r="C561" t="str">
            <v>Blind Type 1</v>
          </cell>
          <cell r="D561" t="str">
            <v>04 FFL</v>
          </cell>
          <cell r="E561" t="str">
            <v>6X106</v>
          </cell>
          <cell r="F561" t="str">
            <v>Meeting Ed Exec</v>
          </cell>
          <cell r="G561">
            <v>2750</v>
          </cell>
          <cell r="H561">
            <v>773.7</v>
          </cell>
          <cell r="I561">
            <v>0</v>
          </cell>
        </row>
        <row r="562">
          <cell r="A562">
            <v>556</v>
          </cell>
          <cell r="B562" t="str">
            <v>Soffit mounted manual</v>
          </cell>
          <cell r="C562" t="str">
            <v>Blind Type 1</v>
          </cell>
          <cell r="D562" t="str">
            <v>04 FFL</v>
          </cell>
          <cell r="E562" t="str">
            <v>6X106</v>
          </cell>
          <cell r="F562" t="str">
            <v>Meeting Ed Exec</v>
          </cell>
          <cell r="G562">
            <v>2750</v>
          </cell>
          <cell r="H562">
            <v>1186.3</v>
          </cell>
          <cell r="I562">
            <v>0</v>
          </cell>
        </row>
        <row r="563">
          <cell r="A563">
            <v>557</v>
          </cell>
          <cell r="B563" t="str">
            <v>Soffit mounted manual</v>
          </cell>
          <cell r="C563" t="str">
            <v>Blind Type 1</v>
          </cell>
          <cell r="D563" t="str">
            <v>04 FFL</v>
          </cell>
          <cell r="E563" t="str">
            <v>6XC100</v>
          </cell>
          <cell r="F563" t="str">
            <v>Circulation</v>
          </cell>
          <cell r="G563">
            <v>2750</v>
          </cell>
          <cell r="H563">
            <v>1071.4000000000001</v>
          </cell>
          <cell r="I563">
            <v>0</v>
          </cell>
        </row>
        <row r="564">
          <cell r="A564">
            <v>558</v>
          </cell>
          <cell r="B564" t="str">
            <v>Soffit mounted manual</v>
          </cell>
          <cell r="C564" t="str">
            <v>Blind Type 1</v>
          </cell>
          <cell r="D564" t="str">
            <v>04 FFL</v>
          </cell>
          <cell r="E564" t="str">
            <v>6XC100</v>
          </cell>
          <cell r="F564" t="str">
            <v>Circulation</v>
          </cell>
          <cell r="G564">
            <v>2750</v>
          </cell>
          <cell r="H564">
            <v>1071.4000000000001</v>
          </cell>
          <cell r="I564">
            <v>0</v>
          </cell>
        </row>
        <row r="565">
          <cell r="A565">
            <v>559</v>
          </cell>
          <cell r="B565" t="str">
            <v>Soffit mounted manual</v>
          </cell>
          <cell r="C565" t="str">
            <v>Blind Type 1</v>
          </cell>
          <cell r="D565" t="str">
            <v>04 FFL</v>
          </cell>
          <cell r="E565" t="str">
            <v>6X107</v>
          </cell>
          <cell r="F565" t="str">
            <v>30P Teaching Exec Ed</v>
          </cell>
          <cell r="G565">
            <v>2750</v>
          </cell>
          <cell r="H565">
            <v>1188.9000000000001</v>
          </cell>
          <cell r="I565">
            <v>0</v>
          </cell>
        </row>
        <row r="566">
          <cell r="A566">
            <v>560</v>
          </cell>
          <cell r="B566" t="str">
            <v>Soffit mounted manual</v>
          </cell>
          <cell r="C566" t="str">
            <v>Blind Type 1</v>
          </cell>
          <cell r="D566" t="str">
            <v>04 FFL</v>
          </cell>
          <cell r="E566" t="str">
            <v>6X107</v>
          </cell>
          <cell r="F566" t="str">
            <v>30P Teaching Exec Ed</v>
          </cell>
          <cell r="G566">
            <v>2750</v>
          </cell>
          <cell r="H566">
            <v>1174</v>
          </cell>
          <cell r="I566">
            <v>0</v>
          </cell>
        </row>
        <row r="567">
          <cell r="A567">
            <v>561</v>
          </cell>
          <cell r="B567" t="str">
            <v>Soffit mounted manual</v>
          </cell>
          <cell r="C567" t="str">
            <v>Blind Type 1</v>
          </cell>
          <cell r="D567" t="str">
            <v>04 FFL</v>
          </cell>
          <cell r="E567" t="str">
            <v>6X107</v>
          </cell>
          <cell r="F567" t="str">
            <v>30P Teaching Exec Ed</v>
          </cell>
          <cell r="G567">
            <v>2750</v>
          </cell>
          <cell r="H567">
            <v>1180</v>
          </cell>
          <cell r="I567">
            <v>0</v>
          </cell>
        </row>
        <row r="568">
          <cell r="A568">
            <v>562</v>
          </cell>
          <cell r="B568" t="str">
            <v>Soffit mounted manual</v>
          </cell>
          <cell r="C568" t="str">
            <v>Blind Type 1</v>
          </cell>
          <cell r="D568" t="str">
            <v>04 FFL</v>
          </cell>
          <cell r="E568" t="str">
            <v>6X108</v>
          </cell>
          <cell r="F568" t="str">
            <v>30P Teaching Exec Ed</v>
          </cell>
          <cell r="G568">
            <v>2750</v>
          </cell>
          <cell r="H568">
            <v>780</v>
          </cell>
          <cell r="I568">
            <v>0</v>
          </cell>
        </row>
        <row r="569">
          <cell r="A569">
            <v>563</v>
          </cell>
          <cell r="B569" t="str">
            <v>Soffit mounted manual</v>
          </cell>
          <cell r="C569" t="str">
            <v>Blind Type 1</v>
          </cell>
          <cell r="D569" t="str">
            <v>04 FFL</v>
          </cell>
          <cell r="E569" t="str">
            <v>6X108</v>
          </cell>
          <cell r="F569" t="str">
            <v>30P Teaching Exec Ed</v>
          </cell>
          <cell r="G569">
            <v>2750</v>
          </cell>
          <cell r="H569">
            <v>1180</v>
          </cell>
          <cell r="I569">
            <v>0</v>
          </cell>
        </row>
        <row r="570">
          <cell r="A570">
            <v>564</v>
          </cell>
          <cell r="B570" t="str">
            <v>Soffit mounted manual</v>
          </cell>
          <cell r="C570" t="str">
            <v>Blind Type 1</v>
          </cell>
          <cell r="D570" t="str">
            <v>04 FFL</v>
          </cell>
          <cell r="E570" t="str">
            <v>6X108</v>
          </cell>
          <cell r="F570" t="str">
            <v>30P Teaching Exec Ed</v>
          </cell>
          <cell r="G570">
            <v>2750</v>
          </cell>
          <cell r="H570">
            <v>1180</v>
          </cell>
          <cell r="I570">
            <v>0</v>
          </cell>
        </row>
        <row r="571">
          <cell r="A571">
            <v>565</v>
          </cell>
          <cell r="B571" t="str">
            <v>Soffit mounted manual</v>
          </cell>
          <cell r="C571" t="str">
            <v>Blind Type 1</v>
          </cell>
          <cell r="D571" t="str">
            <v>04 FFL</v>
          </cell>
          <cell r="E571" t="str">
            <v>6X108</v>
          </cell>
          <cell r="F571" t="str">
            <v>30P Teaching Exec Ed</v>
          </cell>
          <cell r="G571">
            <v>2750</v>
          </cell>
          <cell r="H571">
            <v>1180</v>
          </cell>
          <cell r="I571">
            <v>0</v>
          </cell>
        </row>
        <row r="572">
          <cell r="A572">
            <v>566</v>
          </cell>
          <cell r="B572" t="str">
            <v>Soffit mounted manual</v>
          </cell>
          <cell r="C572" t="str">
            <v>Blind Type 1</v>
          </cell>
          <cell r="D572" t="str">
            <v>04 FFL</v>
          </cell>
          <cell r="E572" t="str">
            <v>6X109</v>
          </cell>
          <cell r="F572" t="str">
            <v>50P Teaching Exec Ed</v>
          </cell>
          <cell r="G572">
            <v>2750</v>
          </cell>
          <cell r="H572">
            <v>1180</v>
          </cell>
          <cell r="I572">
            <v>0</v>
          </cell>
        </row>
        <row r="573">
          <cell r="A573">
            <v>567</v>
          </cell>
          <cell r="B573" t="str">
            <v>Soffit mounted manual</v>
          </cell>
          <cell r="C573" t="str">
            <v>Blind Type 1</v>
          </cell>
          <cell r="D573" t="str">
            <v>04 FFL</v>
          </cell>
          <cell r="E573" t="str">
            <v>6X109</v>
          </cell>
          <cell r="F573" t="str">
            <v>50P Teaching Exec Ed</v>
          </cell>
          <cell r="G573">
            <v>2750</v>
          </cell>
          <cell r="H573">
            <v>1180</v>
          </cell>
          <cell r="I573">
            <v>0</v>
          </cell>
        </row>
        <row r="574">
          <cell r="A574">
            <v>568</v>
          </cell>
          <cell r="B574" t="str">
            <v>Soffit mounted manual</v>
          </cell>
          <cell r="C574" t="str">
            <v>Blind Type 1</v>
          </cell>
          <cell r="D574" t="str">
            <v>04 FFL</v>
          </cell>
          <cell r="E574" t="str">
            <v>6X109</v>
          </cell>
          <cell r="F574" t="str">
            <v>50P Teaching Exec Ed</v>
          </cell>
          <cell r="G574">
            <v>2750</v>
          </cell>
          <cell r="H574">
            <v>1180</v>
          </cell>
          <cell r="I574">
            <v>0</v>
          </cell>
        </row>
        <row r="575">
          <cell r="A575">
            <v>569</v>
          </cell>
          <cell r="B575" t="str">
            <v>Soffit mounted manual</v>
          </cell>
          <cell r="C575" t="str">
            <v>Blind Type 1</v>
          </cell>
          <cell r="D575" t="str">
            <v>04 FFL</v>
          </cell>
          <cell r="E575" t="str">
            <v>6X109</v>
          </cell>
          <cell r="F575" t="str">
            <v>50P Teaching Exec Ed</v>
          </cell>
          <cell r="G575">
            <v>2750</v>
          </cell>
          <cell r="H575">
            <v>1180</v>
          </cell>
          <cell r="I575">
            <v>0</v>
          </cell>
        </row>
        <row r="576">
          <cell r="A576">
            <v>570</v>
          </cell>
          <cell r="B576" t="str">
            <v>Soffit mounted manual</v>
          </cell>
          <cell r="C576" t="str">
            <v>Blind Type 1</v>
          </cell>
          <cell r="D576" t="str">
            <v>04 FFL</v>
          </cell>
          <cell r="E576" t="str">
            <v>6X109</v>
          </cell>
          <cell r="F576" t="str">
            <v>50P Teaching Exec Ed</v>
          </cell>
          <cell r="G576">
            <v>2750</v>
          </cell>
          <cell r="H576">
            <v>1180</v>
          </cell>
          <cell r="I576">
            <v>0</v>
          </cell>
        </row>
        <row r="577">
          <cell r="A577">
            <v>571</v>
          </cell>
          <cell r="B577" t="str">
            <v>Soffit mounted manual</v>
          </cell>
          <cell r="C577" t="str">
            <v>Blind Type 1</v>
          </cell>
          <cell r="D577" t="str">
            <v>04 FFL</v>
          </cell>
          <cell r="E577" t="str">
            <v>6X101</v>
          </cell>
          <cell r="F577" t="str">
            <v>50P Teaching Room</v>
          </cell>
          <cell r="G577">
            <v>3060</v>
          </cell>
          <cell r="H577">
            <v>1493.3</v>
          </cell>
          <cell r="I577">
            <v>0</v>
          </cell>
        </row>
        <row r="578">
          <cell r="A578">
            <v>572</v>
          </cell>
          <cell r="B578" t="str">
            <v>Soffit mounted manual</v>
          </cell>
          <cell r="C578" t="str">
            <v>Blind Type 1</v>
          </cell>
          <cell r="D578" t="str">
            <v>04 FFL</v>
          </cell>
          <cell r="E578" t="str">
            <v>6X100</v>
          </cell>
          <cell r="F578" t="str">
            <v>25P Teaching Room</v>
          </cell>
          <cell r="G578">
            <v>3060</v>
          </cell>
          <cell r="H578">
            <v>1491.4</v>
          </cell>
          <cell r="I578">
            <v>0</v>
          </cell>
        </row>
        <row r="579">
          <cell r="A579">
            <v>573</v>
          </cell>
          <cell r="B579" t="str">
            <v>Soffit mounted manual</v>
          </cell>
          <cell r="C579" t="str">
            <v>Blind Type 1</v>
          </cell>
          <cell r="D579" t="str">
            <v>04 FFL</v>
          </cell>
          <cell r="E579" t="str">
            <v>6X110</v>
          </cell>
          <cell r="F579" t="str">
            <v>50P Teaching Exec Ed</v>
          </cell>
          <cell r="G579">
            <v>2750</v>
          </cell>
          <cell r="H579">
            <v>1059.9000000000001</v>
          </cell>
          <cell r="I579">
            <v>0</v>
          </cell>
        </row>
        <row r="580">
          <cell r="A580">
            <v>574</v>
          </cell>
          <cell r="B580" t="str">
            <v>Soffit mounted manual</v>
          </cell>
          <cell r="C580" t="str">
            <v>Blind Type 1</v>
          </cell>
          <cell r="D580" t="str">
            <v>04 FFL</v>
          </cell>
          <cell r="E580" t="str">
            <v>6X110</v>
          </cell>
          <cell r="F580" t="str">
            <v>50P Teaching Exec Ed</v>
          </cell>
          <cell r="G580">
            <v>2750</v>
          </cell>
          <cell r="H580">
            <v>1020</v>
          </cell>
          <cell r="I580">
            <v>0</v>
          </cell>
        </row>
        <row r="581">
          <cell r="A581">
            <v>575</v>
          </cell>
          <cell r="B581" t="str">
            <v>Soffit mounted manual</v>
          </cell>
          <cell r="C581" t="str">
            <v>Blind Type 1</v>
          </cell>
          <cell r="D581" t="str">
            <v>04 FFL</v>
          </cell>
          <cell r="E581" t="str">
            <v>6X110</v>
          </cell>
          <cell r="F581" t="str">
            <v>50P Teaching Exec Ed</v>
          </cell>
          <cell r="G581">
            <v>2750</v>
          </cell>
          <cell r="H581">
            <v>1020</v>
          </cell>
          <cell r="I581">
            <v>0</v>
          </cell>
        </row>
        <row r="582">
          <cell r="A582">
            <v>576</v>
          </cell>
          <cell r="B582" t="str">
            <v>Soffit mounted manual</v>
          </cell>
          <cell r="C582" t="str">
            <v>Blind Type 1</v>
          </cell>
          <cell r="D582" t="str">
            <v>04 FFL</v>
          </cell>
          <cell r="E582" t="str">
            <v>6X110</v>
          </cell>
          <cell r="F582" t="str">
            <v>50P Teaching Exec Ed</v>
          </cell>
          <cell r="G582">
            <v>2750</v>
          </cell>
          <cell r="H582">
            <v>1091</v>
          </cell>
          <cell r="I582">
            <v>0</v>
          </cell>
        </row>
        <row r="583">
          <cell r="A583">
            <v>577</v>
          </cell>
          <cell r="B583" t="str">
            <v>Soffit mounted manual</v>
          </cell>
          <cell r="C583" t="str">
            <v>Blind Type 1</v>
          </cell>
          <cell r="D583" t="str">
            <v>04 FFL</v>
          </cell>
          <cell r="E583" t="str">
            <v>6X110</v>
          </cell>
          <cell r="F583" t="str">
            <v>50P Teaching Exec Ed</v>
          </cell>
          <cell r="G583">
            <v>2750</v>
          </cell>
          <cell r="H583">
            <v>1021.4</v>
          </cell>
          <cell r="I583">
            <v>0</v>
          </cell>
        </row>
        <row r="584">
          <cell r="A584">
            <v>578</v>
          </cell>
          <cell r="B584" t="str">
            <v>Soffit mounted manual</v>
          </cell>
          <cell r="C584" t="str">
            <v>Blind Type 1</v>
          </cell>
          <cell r="D584" t="str">
            <v>04 FFL</v>
          </cell>
          <cell r="E584" t="str">
            <v>6X110</v>
          </cell>
          <cell r="F584" t="str">
            <v>50P Teaching Exec Ed</v>
          </cell>
          <cell r="G584">
            <v>2750</v>
          </cell>
          <cell r="H584">
            <v>1021.4</v>
          </cell>
          <cell r="I584">
            <v>0</v>
          </cell>
        </row>
        <row r="585">
          <cell r="A585">
            <v>579</v>
          </cell>
          <cell r="B585" t="str">
            <v>Soffit mounted manual</v>
          </cell>
          <cell r="C585" t="str">
            <v>Blind Type 1</v>
          </cell>
          <cell r="D585" t="str">
            <v>04 FFL</v>
          </cell>
          <cell r="E585" t="str">
            <v>6X110</v>
          </cell>
          <cell r="F585" t="str">
            <v>50P Teaching Exec Ed</v>
          </cell>
          <cell r="G585">
            <v>2750</v>
          </cell>
          <cell r="H585">
            <v>1091</v>
          </cell>
          <cell r="I585">
            <v>0</v>
          </cell>
        </row>
        <row r="586">
          <cell r="A586">
            <v>580</v>
          </cell>
          <cell r="B586" t="str">
            <v>Soffit mounted manual</v>
          </cell>
          <cell r="C586" t="str">
            <v>Blind Type 1</v>
          </cell>
          <cell r="D586" t="str">
            <v>04 FFL</v>
          </cell>
          <cell r="E586" t="str">
            <v>6X110</v>
          </cell>
          <cell r="F586" t="str">
            <v>50P Teaching Exec Ed</v>
          </cell>
          <cell r="G586">
            <v>2750</v>
          </cell>
          <cell r="H586">
            <v>1049</v>
          </cell>
          <cell r="I586">
            <v>0</v>
          </cell>
        </row>
        <row r="587">
          <cell r="A587">
            <v>581</v>
          </cell>
          <cell r="B587" t="str">
            <v>Soffit mounted manual</v>
          </cell>
          <cell r="C587" t="str">
            <v>Blind Type 1</v>
          </cell>
          <cell r="D587" t="str">
            <v>04 FFL</v>
          </cell>
          <cell r="E587" t="str">
            <v>6X110</v>
          </cell>
          <cell r="F587" t="str">
            <v>50P Teaching Exec Ed</v>
          </cell>
          <cell r="G587">
            <v>2750</v>
          </cell>
          <cell r="H587">
            <v>1100</v>
          </cell>
          <cell r="I587">
            <v>0</v>
          </cell>
        </row>
        <row r="588">
          <cell r="A588">
            <v>582</v>
          </cell>
          <cell r="B588" t="str">
            <v>Soffit mounted manual</v>
          </cell>
          <cell r="C588" t="str">
            <v>Blind Type 1</v>
          </cell>
          <cell r="D588" t="str">
            <v>04 FFL</v>
          </cell>
          <cell r="E588" t="str">
            <v>6X111</v>
          </cell>
          <cell r="F588" t="str">
            <v>Ed Exec Admin</v>
          </cell>
          <cell r="G588">
            <v>2750</v>
          </cell>
          <cell r="H588">
            <v>1145.0999999999999</v>
          </cell>
          <cell r="I588">
            <v>0</v>
          </cell>
        </row>
        <row r="589">
          <cell r="A589">
            <v>583</v>
          </cell>
          <cell r="B589" t="str">
            <v>Soffit mounted manual</v>
          </cell>
          <cell r="C589" t="str">
            <v>Blind Type 1</v>
          </cell>
          <cell r="D589" t="str">
            <v>04 FFL</v>
          </cell>
          <cell r="E589" t="str">
            <v>6X111</v>
          </cell>
          <cell r="F589" t="str">
            <v>Ed Exec Admin</v>
          </cell>
          <cell r="G589">
            <v>2750</v>
          </cell>
          <cell r="H589">
            <v>1553.4</v>
          </cell>
          <cell r="I589">
            <v>0</v>
          </cell>
        </row>
        <row r="590">
          <cell r="A590">
            <v>584</v>
          </cell>
          <cell r="B590" t="str">
            <v>Soffit mounted manual</v>
          </cell>
          <cell r="C590" t="str">
            <v>Blind Type 1</v>
          </cell>
          <cell r="D590" t="str">
            <v>04 FFL</v>
          </cell>
          <cell r="E590" t="str">
            <v>6X253A</v>
          </cell>
          <cell r="F590" t="str">
            <v>Bm/PhD</v>
          </cell>
          <cell r="G590">
            <v>2750</v>
          </cell>
          <cell r="H590">
            <v>925.1</v>
          </cell>
          <cell r="I590">
            <v>0</v>
          </cell>
        </row>
        <row r="591">
          <cell r="A591">
            <v>585</v>
          </cell>
          <cell r="B591" t="str">
            <v>Soffit mounted manual</v>
          </cell>
          <cell r="C591" t="str">
            <v>Blind Type 1</v>
          </cell>
          <cell r="D591" t="str">
            <v>04 FFL</v>
          </cell>
          <cell r="E591" t="str">
            <v>6X253A</v>
          </cell>
          <cell r="F591" t="str">
            <v>Bm/PhD</v>
          </cell>
          <cell r="G591">
            <v>2750</v>
          </cell>
          <cell r="H591">
            <v>823.6</v>
          </cell>
          <cell r="I591">
            <v>0</v>
          </cell>
        </row>
        <row r="592">
          <cell r="A592">
            <v>586</v>
          </cell>
          <cell r="B592" t="str">
            <v>Soffit mounted manual</v>
          </cell>
          <cell r="C592" t="str">
            <v>Blind Type 1</v>
          </cell>
          <cell r="D592" t="str">
            <v>04 FFL</v>
          </cell>
          <cell r="E592" t="str">
            <v>6X253A</v>
          </cell>
          <cell r="F592" t="str">
            <v>Bm/PhD</v>
          </cell>
          <cell r="G592">
            <v>2750</v>
          </cell>
          <cell r="H592">
            <v>823.6</v>
          </cell>
          <cell r="I592">
            <v>0</v>
          </cell>
        </row>
        <row r="593">
          <cell r="A593">
            <v>587</v>
          </cell>
          <cell r="B593" t="str">
            <v>Soffit mounted manual</v>
          </cell>
          <cell r="C593" t="str">
            <v>Blind Type 1</v>
          </cell>
          <cell r="D593" t="str">
            <v>05 FFL</v>
          </cell>
          <cell r="E593" t="str">
            <v>7X215</v>
          </cell>
          <cell r="F593" t="str">
            <v>2P Office</v>
          </cell>
          <cell r="G593">
            <v>2725</v>
          </cell>
          <cell r="H593">
            <v>1480</v>
          </cell>
          <cell r="I593">
            <v>0</v>
          </cell>
        </row>
        <row r="594">
          <cell r="A594">
            <v>588</v>
          </cell>
          <cell r="B594" t="str">
            <v>Soffit mounted manual</v>
          </cell>
          <cell r="C594" t="str">
            <v>Blind Type 1</v>
          </cell>
          <cell r="D594" t="str">
            <v>05 FFL</v>
          </cell>
          <cell r="E594" t="str">
            <v>7X215</v>
          </cell>
          <cell r="F594" t="str">
            <v>2P Office</v>
          </cell>
          <cell r="G594">
            <v>2725</v>
          </cell>
          <cell r="H594">
            <v>1480</v>
          </cell>
          <cell r="I594">
            <v>0</v>
          </cell>
        </row>
        <row r="595">
          <cell r="A595">
            <v>589</v>
          </cell>
          <cell r="B595" t="str">
            <v>Soffit mounted manual</v>
          </cell>
          <cell r="C595" t="str">
            <v>Blind Type 1</v>
          </cell>
          <cell r="D595" t="str">
            <v>05 FFL</v>
          </cell>
          <cell r="E595" t="str">
            <v>7X216</v>
          </cell>
          <cell r="F595" t="str">
            <v>1P Office</v>
          </cell>
          <cell r="G595">
            <v>2725</v>
          </cell>
          <cell r="H595">
            <v>1480</v>
          </cell>
          <cell r="I595">
            <v>0</v>
          </cell>
        </row>
        <row r="596">
          <cell r="A596">
            <v>590</v>
          </cell>
          <cell r="B596" t="str">
            <v>Soffit mounted manual</v>
          </cell>
          <cell r="C596" t="str">
            <v>Blind Type 1</v>
          </cell>
          <cell r="D596" t="str">
            <v>05 FFL</v>
          </cell>
          <cell r="E596" t="str">
            <v>7X217</v>
          </cell>
          <cell r="F596" t="str">
            <v>1P Office</v>
          </cell>
          <cell r="G596">
            <v>2725</v>
          </cell>
          <cell r="H596">
            <v>1480</v>
          </cell>
          <cell r="I596">
            <v>0</v>
          </cell>
        </row>
        <row r="597">
          <cell r="A597">
            <v>591</v>
          </cell>
          <cell r="B597" t="str">
            <v>Soffit mounted manual</v>
          </cell>
          <cell r="C597" t="str">
            <v>Blind Type 1</v>
          </cell>
          <cell r="D597" t="str">
            <v>05 FFL</v>
          </cell>
          <cell r="E597" t="str">
            <v>7X217</v>
          </cell>
          <cell r="F597" t="str">
            <v>1P Office</v>
          </cell>
          <cell r="G597">
            <v>2725</v>
          </cell>
          <cell r="H597">
            <v>1480</v>
          </cell>
          <cell r="I597">
            <v>0</v>
          </cell>
        </row>
        <row r="598">
          <cell r="A598">
            <v>592</v>
          </cell>
          <cell r="B598" t="str">
            <v>Soffit mounted manual</v>
          </cell>
          <cell r="C598" t="str">
            <v>Blind Type 1</v>
          </cell>
          <cell r="D598" t="str">
            <v>05 FFL</v>
          </cell>
          <cell r="E598" t="str">
            <v>7X218</v>
          </cell>
          <cell r="F598" t="str">
            <v>1P Office</v>
          </cell>
          <cell r="G598">
            <v>2725</v>
          </cell>
          <cell r="H598">
            <v>1480</v>
          </cell>
          <cell r="I598">
            <v>0</v>
          </cell>
        </row>
        <row r="599">
          <cell r="A599">
            <v>593</v>
          </cell>
          <cell r="B599" t="str">
            <v>Soffit mounted manual</v>
          </cell>
          <cell r="C599" t="str">
            <v>Blind Type 1</v>
          </cell>
          <cell r="D599" t="str">
            <v>05 FFL</v>
          </cell>
          <cell r="E599" t="str">
            <v>7XC200B</v>
          </cell>
          <cell r="F599" t="str">
            <v>Tea Point</v>
          </cell>
          <cell r="G599">
            <v>2725</v>
          </cell>
          <cell r="H599">
            <v>1480</v>
          </cell>
          <cell r="I599">
            <v>0</v>
          </cell>
        </row>
        <row r="600">
          <cell r="A600">
            <v>594</v>
          </cell>
          <cell r="B600" t="str">
            <v>Soffit mounted manual</v>
          </cell>
          <cell r="C600" t="str">
            <v>Blind Type 1</v>
          </cell>
          <cell r="D600" t="str">
            <v>05 FFL</v>
          </cell>
          <cell r="E600" t="str">
            <v>7XC200B</v>
          </cell>
          <cell r="F600" t="str">
            <v>Tea Point</v>
          </cell>
          <cell r="G600">
            <v>2725</v>
          </cell>
          <cell r="H600">
            <v>1405</v>
          </cell>
          <cell r="I600">
            <v>0</v>
          </cell>
        </row>
        <row r="601">
          <cell r="A601">
            <v>595</v>
          </cell>
          <cell r="B601" t="str">
            <v>Soffit mounted manual</v>
          </cell>
          <cell r="C601" t="str">
            <v>Blind Type 1</v>
          </cell>
          <cell r="D601" t="str">
            <v>05 FFL</v>
          </cell>
          <cell r="E601" t="str">
            <v>7X219</v>
          </cell>
          <cell r="F601" t="str">
            <v>2P Office</v>
          </cell>
          <cell r="G601">
            <v>2725</v>
          </cell>
          <cell r="H601">
            <v>1430</v>
          </cell>
          <cell r="I601">
            <v>0</v>
          </cell>
        </row>
        <row r="602">
          <cell r="A602">
            <v>596</v>
          </cell>
          <cell r="B602" t="str">
            <v>Soffit mounted manual</v>
          </cell>
          <cell r="C602" t="str">
            <v>Blind Type 1</v>
          </cell>
          <cell r="D602" t="str">
            <v>05 FFL</v>
          </cell>
          <cell r="E602" t="str">
            <v>7X219</v>
          </cell>
          <cell r="F602" t="str">
            <v>2P Office</v>
          </cell>
          <cell r="G602">
            <v>2725</v>
          </cell>
          <cell r="H602">
            <v>1480</v>
          </cell>
          <cell r="I602">
            <v>0</v>
          </cell>
        </row>
        <row r="603">
          <cell r="A603">
            <v>597</v>
          </cell>
          <cell r="B603" t="str">
            <v>Soffit mounted manual</v>
          </cell>
          <cell r="C603" t="str">
            <v>Blind Type 1</v>
          </cell>
          <cell r="D603" t="str">
            <v>05 FFL</v>
          </cell>
          <cell r="E603" t="str">
            <v>7X220</v>
          </cell>
          <cell r="F603" t="str">
            <v>4P Office</v>
          </cell>
          <cell r="G603">
            <v>2725</v>
          </cell>
          <cell r="H603">
            <v>1480</v>
          </cell>
          <cell r="I603">
            <v>0</v>
          </cell>
        </row>
        <row r="604">
          <cell r="A604">
            <v>598</v>
          </cell>
          <cell r="B604" t="str">
            <v>Soffit mounted manual</v>
          </cell>
          <cell r="C604" t="str">
            <v>Blind Type 1</v>
          </cell>
          <cell r="D604" t="str">
            <v>05 FFL</v>
          </cell>
          <cell r="E604" t="str">
            <v>7X220</v>
          </cell>
          <cell r="F604" t="str">
            <v>4P Office</v>
          </cell>
          <cell r="G604">
            <v>2725</v>
          </cell>
          <cell r="H604">
            <v>1480</v>
          </cell>
          <cell r="I604">
            <v>0</v>
          </cell>
        </row>
        <row r="605">
          <cell r="A605">
            <v>599</v>
          </cell>
          <cell r="B605" t="str">
            <v>Soffit mounted manual</v>
          </cell>
          <cell r="C605" t="str">
            <v>Blind Type 1</v>
          </cell>
          <cell r="D605" t="str">
            <v>05 FFL</v>
          </cell>
          <cell r="E605" t="str">
            <v>7X220</v>
          </cell>
          <cell r="F605" t="str">
            <v>4P Office</v>
          </cell>
          <cell r="G605">
            <v>2725</v>
          </cell>
          <cell r="H605">
            <v>1480</v>
          </cell>
          <cell r="I605">
            <v>0</v>
          </cell>
        </row>
        <row r="606">
          <cell r="A606">
            <v>600</v>
          </cell>
          <cell r="B606" t="str">
            <v>Soffit mounted manual</v>
          </cell>
          <cell r="C606" t="str">
            <v>Blind Type 1</v>
          </cell>
          <cell r="D606" t="str">
            <v>05 FFL</v>
          </cell>
          <cell r="E606" t="str">
            <v>7X221</v>
          </cell>
          <cell r="F606" t="str">
            <v>4P Office</v>
          </cell>
          <cell r="G606">
            <v>2725</v>
          </cell>
          <cell r="H606">
            <v>1480</v>
          </cell>
          <cell r="I606">
            <v>0</v>
          </cell>
        </row>
        <row r="607">
          <cell r="A607">
            <v>601</v>
          </cell>
          <cell r="B607" t="str">
            <v>Soffit mounted manual</v>
          </cell>
          <cell r="C607" t="str">
            <v>Blind Type 1</v>
          </cell>
          <cell r="D607" t="str">
            <v>05 FFL</v>
          </cell>
          <cell r="E607" t="str">
            <v>7X221</v>
          </cell>
          <cell r="F607" t="str">
            <v>4P Office</v>
          </cell>
          <cell r="G607">
            <v>2725</v>
          </cell>
          <cell r="H607">
            <v>1480</v>
          </cell>
          <cell r="I607">
            <v>0</v>
          </cell>
        </row>
        <row r="608">
          <cell r="A608">
            <v>602</v>
          </cell>
          <cell r="B608" t="str">
            <v>Soffit mounted manual</v>
          </cell>
          <cell r="C608" t="str">
            <v>Blind Type 1</v>
          </cell>
          <cell r="D608" t="str">
            <v>05 FFL</v>
          </cell>
          <cell r="E608" t="str">
            <v>7X221</v>
          </cell>
          <cell r="F608" t="str">
            <v>4P Office</v>
          </cell>
          <cell r="G608">
            <v>2725</v>
          </cell>
          <cell r="H608">
            <v>1480</v>
          </cell>
          <cell r="I608">
            <v>0</v>
          </cell>
        </row>
        <row r="609">
          <cell r="A609">
            <v>603</v>
          </cell>
          <cell r="B609" t="str">
            <v>Soffit mounted manual</v>
          </cell>
          <cell r="C609" t="str">
            <v>Blind Type 1</v>
          </cell>
          <cell r="D609" t="str">
            <v>05 FFL</v>
          </cell>
          <cell r="E609" t="str">
            <v>7X222</v>
          </cell>
          <cell r="F609" t="str">
            <v>4P Office</v>
          </cell>
          <cell r="G609">
            <v>2725</v>
          </cell>
          <cell r="H609">
            <v>1480</v>
          </cell>
          <cell r="I609">
            <v>0</v>
          </cell>
        </row>
        <row r="610">
          <cell r="A610">
            <v>604</v>
          </cell>
          <cell r="B610" t="str">
            <v>Soffit mounted manual</v>
          </cell>
          <cell r="C610" t="str">
            <v>Blind Type 1</v>
          </cell>
          <cell r="D610" t="str">
            <v>05 FFL</v>
          </cell>
          <cell r="E610" t="str">
            <v>7X222</v>
          </cell>
          <cell r="F610" t="str">
            <v>4P Office</v>
          </cell>
          <cell r="G610">
            <v>2725</v>
          </cell>
          <cell r="H610">
            <v>1480</v>
          </cell>
          <cell r="I610">
            <v>0</v>
          </cell>
        </row>
        <row r="611">
          <cell r="A611">
            <v>605</v>
          </cell>
          <cell r="B611" t="str">
            <v>Soffit mounted manual</v>
          </cell>
          <cell r="C611" t="str">
            <v>Blind Type 1</v>
          </cell>
          <cell r="D611" t="str">
            <v>05 FFL</v>
          </cell>
          <cell r="E611" t="str">
            <v>7X222</v>
          </cell>
          <cell r="F611" t="str">
            <v>4P Office</v>
          </cell>
          <cell r="G611">
            <v>2725</v>
          </cell>
          <cell r="H611">
            <v>1480</v>
          </cell>
          <cell r="I611">
            <v>0</v>
          </cell>
        </row>
        <row r="612">
          <cell r="A612">
            <v>606</v>
          </cell>
          <cell r="B612" t="str">
            <v>Soffit mounted manual</v>
          </cell>
          <cell r="C612" t="str">
            <v>Blind Type 1</v>
          </cell>
          <cell r="D612" t="str">
            <v>05 FFL</v>
          </cell>
          <cell r="E612" t="str">
            <v>7X223</v>
          </cell>
          <cell r="F612" t="str">
            <v>4P Office</v>
          </cell>
          <cell r="G612">
            <v>2725</v>
          </cell>
          <cell r="H612">
            <v>1480</v>
          </cell>
          <cell r="I612">
            <v>0</v>
          </cell>
        </row>
        <row r="613">
          <cell r="A613">
            <v>607</v>
          </cell>
          <cell r="B613" t="str">
            <v>Soffit mounted manual</v>
          </cell>
          <cell r="C613" t="str">
            <v>Blind Type 1</v>
          </cell>
          <cell r="D613" t="str">
            <v>05 FFL</v>
          </cell>
          <cell r="E613" t="str">
            <v>7X223</v>
          </cell>
          <cell r="F613" t="str">
            <v>4P Office</v>
          </cell>
          <cell r="G613">
            <v>2725</v>
          </cell>
          <cell r="H613">
            <v>1480</v>
          </cell>
          <cell r="I613">
            <v>0</v>
          </cell>
        </row>
        <row r="614">
          <cell r="A614">
            <v>608</v>
          </cell>
          <cell r="B614" t="str">
            <v>Soffit mounted manual</v>
          </cell>
          <cell r="C614" t="str">
            <v>Blind Type 1</v>
          </cell>
          <cell r="D614" t="str">
            <v>05 FFL</v>
          </cell>
          <cell r="E614" t="str">
            <v>7X223</v>
          </cell>
          <cell r="F614" t="str">
            <v>4P Office</v>
          </cell>
          <cell r="G614">
            <v>2725</v>
          </cell>
          <cell r="H614">
            <v>1480</v>
          </cell>
          <cell r="I614">
            <v>0</v>
          </cell>
        </row>
        <row r="615">
          <cell r="A615">
            <v>609</v>
          </cell>
          <cell r="B615" t="str">
            <v>Soffit mounted manual</v>
          </cell>
          <cell r="C615" t="str">
            <v>Blind Type 1</v>
          </cell>
          <cell r="D615" t="str">
            <v>05 FFL</v>
          </cell>
          <cell r="E615" t="str">
            <v>7XC200A</v>
          </cell>
          <cell r="F615" t="str">
            <v>Social Learning</v>
          </cell>
          <cell r="G615">
            <v>2725</v>
          </cell>
          <cell r="H615">
            <v>1480</v>
          </cell>
          <cell r="I615">
            <v>0</v>
          </cell>
        </row>
        <row r="616">
          <cell r="A616">
            <v>610</v>
          </cell>
          <cell r="B616" t="str">
            <v>Soffit mounted manual</v>
          </cell>
          <cell r="C616" t="str">
            <v>Blind Type 1</v>
          </cell>
          <cell r="D616" t="str">
            <v>05 FFL</v>
          </cell>
          <cell r="E616" t="str">
            <v>7XC200A</v>
          </cell>
          <cell r="F616" t="str">
            <v>Social Learning</v>
          </cell>
          <cell r="G616">
            <v>2725</v>
          </cell>
          <cell r="H616">
            <v>1480</v>
          </cell>
          <cell r="I616">
            <v>0</v>
          </cell>
        </row>
        <row r="617">
          <cell r="A617">
            <v>611</v>
          </cell>
          <cell r="B617" t="str">
            <v>Soffit mounted manual</v>
          </cell>
          <cell r="C617" t="str">
            <v>Blind Type 1</v>
          </cell>
          <cell r="D617" t="str">
            <v>05 FFL</v>
          </cell>
          <cell r="E617" t="str">
            <v>7X224</v>
          </cell>
          <cell r="F617" t="str">
            <v>4P Office</v>
          </cell>
          <cell r="G617">
            <v>2725</v>
          </cell>
          <cell r="H617">
            <v>1480</v>
          </cell>
          <cell r="I617">
            <v>0</v>
          </cell>
        </row>
        <row r="618">
          <cell r="A618">
            <v>612</v>
          </cell>
          <cell r="B618" t="str">
            <v>Soffit mounted manual</v>
          </cell>
          <cell r="C618" t="str">
            <v>Blind Type 1</v>
          </cell>
          <cell r="D618" t="str">
            <v>05 FFL</v>
          </cell>
          <cell r="E618" t="str">
            <v>7X224</v>
          </cell>
          <cell r="F618" t="str">
            <v>4P Office</v>
          </cell>
          <cell r="G618">
            <v>2725</v>
          </cell>
          <cell r="H618">
            <v>1480</v>
          </cell>
          <cell r="I618">
            <v>0</v>
          </cell>
        </row>
        <row r="619">
          <cell r="A619">
            <v>613</v>
          </cell>
          <cell r="B619" t="str">
            <v>Soffit mounted manual</v>
          </cell>
          <cell r="C619" t="str">
            <v>Blind Type 1</v>
          </cell>
          <cell r="D619" t="str">
            <v>05 FFL</v>
          </cell>
          <cell r="E619" t="str">
            <v>7X224</v>
          </cell>
          <cell r="F619" t="str">
            <v>4P Office</v>
          </cell>
          <cell r="G619">
            <v>2725</v>
          </cell>
          <cell r="H619">
            <v>1480</v>
          </cell>
          <cell r="I619">
            <v>0</v>
          </cell>
        </row>
        <row r="620">
          <cell r="A620">
            <v>614</v>
          </cell>
          <cell r="B620" t="str">
            <v>Soffit mounted manual</v>
          </cell>
          <cell r="C620" t="str">
            <v>Blind Type 1</v>
          </cell>
          <cell r="D620" t="str">
            <v>05 FFL</v>
          </cell>
          <cell r="E620" t="str">
            <v>7X224</v>
          </cell>
          <cell r="F620" t="str">
            <v>4P Office</v>
          </cell>
          <cell r="G620">
            <v>2725</v>
          </cell>
          <cell r="H620">
            <v>1480</v>
          </cell>
          <cell r="I620">
            <v>0</v>
          </cell>
        </row>
        <row r="621">
          <cell r="A621">
            <v>615</v>
          </cell>
          <cell r="B621" t="str">
            <v>Soffit mounted manual</v>
          </cell>
          <cell r="C621" t="str">
            <v>Blind Type 1</v>
          </cell>
          <cell r="D621" t="str">
            <v>05 FFL</v>
          </cell>
          <cell r="E621" t="str">
            <v>7X233</v>
          </cell>
          <cell r="F621" t="str">
            <v>4P Office</v>
          </cell>
          <cell r="G621">
            <v>2725</v>
          </cell>
          <cell r="H621">
            <v>1480</v>
          </cell>
          <cell r="I621">
            <v>0</v>
          </cell>
        </row>
        <row r="622">
          <cell r="A622">
            <v>616</v>
          </cell>
          <cell r="B622" t="str">
            <v>Soffit mounted manual</v>
          </cell>
          <cell r="C622" t="str">
            <v>Blind Type 1</v>
          </cell>
          <cell r="D622" t="str">
            <v>05 FFL</v>
          </cell>
          <cell r="E622" t="str">
            <v>7X233</v>
          </cell>
          <cell r="F622" t="str">
            <v>4P Office</v>
          </cell>
          <cell r="G622">
            <v>2725</v>
          </cell>
          <cell r="H622">
            <v>1480</v>
          </cell>
          <cell r="I622">
            <v>0</v>
          </cell>
        </row>
        <row r="623">
          <cell r="A623">
            <v>617</v>
          </cell>
          <cell r="B623" t="str">
            <v>Soffit mounted manual</v>
          </cell>
          <cell r="C623" t="str">
            <v>Blind Type 1</v>
          </cell>
          <cell r="D623" t="str">
            <v>05 FFL</v>
          </cell>
          <cell r="E623" t="str">
            <v>7X233</v>
          </cell>
          <cell r="F623" t="str">
            <v>4P Office</v>
          </cell>
          <cell r="G623">
            <v>2725</v>
          </cell>
          <cell r="H623">
            <v>1480</v>
          </cell>
          <cell r="I623">
            <v>0</v>
          </cell>
        </row>
        <row r="624">
          <cell r="A624">
            <v>618</v>
          </cell>
          <cell r="B624" t="str">
            <v>Soffit mounted manual</v>
          </cell>
          <cell r="C624" t="str">
            <v>Blind Type 1</v>
          </cell>
          <cell r="D624" t="str">
            <v>05 FFL</v>
          </cell>
          <cell r="E624" t="str">
            <v>7X232</v>
          </cell>
          <cell r="F624" t="str">
            <v>4P Office</v>
          </cell>
          <cell r="G624">
            <v>2725</v>
          </cell>
          <cell r="H624">
            <v>1480</v>
          </cell>
          <cell r="I624">
            <v>0</v>
          </cell>
        </row>
        <row r="625">
          <cell r="A625">
            <v>619</v>
          </cell>
          <cell r="B625" t="str">
            <v>Soffit mounted manual</v>
          </cell>
          <cell r="C625" t="str">
            <v>Blind Type 1</v>
          </cell>
          <cell r="D625" t="str">
            <v>05 FFL</v>
          </cell>
          <cell r="E625" t="str">
            <v>7X232</v>
          </cell>
          <cell r="F625" t="str">
            <v>4P Office</v>
          </cell>
          <cell r="G625">
            <v>2725</v>
          </cell>
          <cell r="H625">
            <v>1480</v>
          </cell>
          <cell r="I625">
            <v>0</v>
          </cell>
        </row>
        <row r="626">
          <cell r="A626">
            <v>620</v>
          </cell>
          <cell r="B626" t="str">
            <v>Soffit mounted manual</v>
          </cell>
          <cell r="C626" t="str">
            <v>Blind Type 1</v>
          </cell>
          <cell r="D626" t="str">
            <v>05 FFL</v>
          </cell>
          <cell r="E626" t="str">
            <v>7X232</v>
          </cell>
          <cell r="F626" t="str">
            <v>4P Office</v>
          </cell>
          <cell r="G626">
            <v>2725</v>
          </cell>
          <cell r="H626">
            <v>1480</v>
          </cell>
          <cell r="I626">
            <v>0</v>
          </cell>
        </row>
        <row r="627">
          <cell r="A627">
            <v>621</v>
          </cell>
          <cell r="B627" t="str">
            <v>Soffit mounted manual</v>
          </cell>
          <cell r="C627" t="str">
            <v>Blind Type 1</v>
          </cell>
          <cell r="D627" t="str">
            <v>05 FFL</v>
          </cell>
          <cell r="E627" t="str">
            <v>7X232</v>
          </cell>
          <cell r="F627" t="str">
            <v>4P Office</v>
          </cell>
          <cell r="G627">
            <v>2725</v>
          </cell>
          <cell r="H627">
            <v>1480</v>
          </cell>
          <cell r="I627">
            <v>0</v>
          </cell>
        </row>
        <row r="628">
          <cell r="A628">
            <v>622</v>
          </cell>
          <cell r="B628" t="str">
            <v>Soffit mounted manual</v>
          </cell>
          <cell r="C628" t="str">
            <v>Blind Type 1</v>
          </cell>
          <cell r="D628" t="str">
            <v>05 FFL</v>
          </cell>
          <cell r="E628" t="str">
            <v>7X232</v>
          </cell>
          <cell r="F628" t="str">
            <v>4P Office</v>
          </cell>
          <cell r="G628">
            <v>2725</v>
          </cell>
          <cell r="H628">
            <v>1480</v>
          </cell>
          <cell r="I628">
            <v>0</v>
          </cell>
        </row>
        <row r="629">
          <cell r="A629">
            <v>623</v>
          </cell>
          <cell r="B629" t="str">
            <v>Soffit mounted manual</v>
          </cell>
          <cell r="C629" t="str">
            <v>Blind Type 1</v>
          </cell>
          <cell r="D629" t="str">
            <v>05 FFL</v>
          </cell>
          <cell r="G629">
            <v>2725</v>
          </cell>
          <cell r="H629">
            <v>1069</v>
          </cell>
          <cell r="I629">
            <v>0</v>
          </cell>
        </row>
        <row r="630">
          <cell r="A630">
            <v>624</v>
          </cell>
          <cell r="B630" t="str">
            <v>Soffit mounted manual</v>
          </cell>
          <cell r="C630" t="str">
            <v>Blind Type 1</v>
          </cell>
          <cell r="D630" t="str">
            <v>05 FFL</v>
          </cell>
          <cell r="G630">
            <v>2725</v>
          </cell>
          <cell r="H630">
            <v>968.8</v>
          </cell>
          <cell r="I630">
            <v>0</v>
          </cell>
        </row>
        <row r="631">
          <cell r="A631">
            <v>625</v>
          </cell>
          <cell r="B631" t="str">
            <v>Soffit mounted manual</v>
          </cell>
          <cell r="C631" t="str">
            <v>Blind Type 1</v>
          </cell>
          <cell r="D631" t="str">
            <v>05 FFL</v>
          </cell>
          <cell r="E631" t="str">
            <v>7X232</v>
          </cell>
          <cell r="F631" t="str">
            <v>4P Office</v>
          </cell>
          <cell r="G631">
            <v>2725</v>
          </cell>
          <cell r="H631">
            <v>1480</v>
          </cell>
          <cell r="I631">
            <v>0</v>
          </cell>
        </row>
        <row r="632">
          <cell r="A632">
            <v>626</v>
          </cell>
          <cell r="B632" t="str">
            <v>Soffit mounted manual</v>
          </cell>
          <cell r="C632" t="str">
            <v>Blind Type 1</v>
          </cell>
          <cell r="D632" t="str">
            <v>05 FFL</v>
          </cell>
          <cell r="E632" t="str">
            <v>7X232</v>
          </cell>
          <cell r="F632" t="str">
            <v>4P Office</v>
          </cell>
          <cell r="G632">
            <v>2725</v>
          </cell>
          <cell r="H632">
            <v>1480</v>
          </cell>
          <cell r="I632">
            <v>0</v>
          </cell>
        </row>
        <row r="633">
          <cell r="A633">
            <v>627</v>
          </cell>
          <cell r="B633" t="str">
            <v>Soffit mounted manual</v>
          </cell>
          <cell r="C633" t="str">
            <v>Blind Type 1</v>
          </cell>
          <cell r="D633" t="str">
            <v>05 FFL</v>
          </cell>
          <cell r="E633" t="str">
            <v>7X232</v>
          </cell>
          <cell r="F633" t="str">
            <v>4P Office</v>
          </cell>
          <cell r="G633">
            <v>2725</v>
          </cell>
          <cell r="H633">
            <v>1450.2</v>
          </cell>
          <cell r="I633">
            <v>0</v>
          </cell>
        </row>
        <row r="634">
          <cell r="A634">
            <v>628</v>
          </cell>
          <cell r="B634" t="str">
            <v>Soffit mounted manual</v>
          </cell>
          <cell r="C634" t="str">
            <v>Blind Type 1</v>
          </cell>
          <cell r="D634" t="str">
            <v>05 FFL</v>
          </cell>
          <cell r="E634" t="str">
            <v>7X231</v>
          </cell>
          <cell r="F634" t="str">
            <v>2P Office</v>
          </cell>
          <cell r="G634">
            <v>2725</v>
          </cell>
          <cell r="H634">
            <v>1489.7</v>
          </cell>
          <cell r="I634">
            <v>0</v>
          </cell>
        </row>
        <row r="635">
          <cell r="A635">
            <v>629</v>
          </cell>
          <cell r="B635" t="str">
            <v>Soffit mounted manual</v>
          </cell>
          <cell r="C635" t="str">
            <v>Blind Type 1</v>
          </cell>
          <cell r="D635" t="str">
            <v>05 FFL</v>
          </cell>
          <cell r="E635" t="str">
            <v>7X231</v>
          </cell>
          <cell r="F635" t="str">
            <v>2P Office</v>
          </cell>
          <cell r="G635">
            <v>2725</v>
          </cell>
          <cell r="H635">
            <v>1489.7</v>
          </cell>
          <cell r="I635">
            <v>0</v>
          </cell>
        </row>
        <row r="636">
          <cell r="A636">
            <v>630</v>
          </cell>
          <cell r="B636" t="str">
            <v>Soffit mounted manual</v>
          </cell>
          <cell r="C636" t="str">
            <v>Blind Type 1</v>
          </cell>
          <cell r="D636" t="str">
            <v>05 FFL</v>
          </cell>
          <cell r="E636" t="str">
            <v>7X230</v>
          </cell>
          <cell r="F636" t="str">
            <v>1P Office</v>
          </cell>
          <cell r="G636">
            <v>2725</v>
          </cell>
          <cell r="H636">
            <v>1426.9</v>
          </cell>
          <cell r="I636">
            <v>0</v>
          </cell>
        </row>
        <row r="637">
          <cell r="A637">
            <v>631</v>
          </cell>
          <cell r="B637" t="str">
            <v>Soffit mounted manual</v>
          </cell>
          <cell r="C637" t="str">
            <v>Blind Type 1</v>
          </cell>
          <cell r="D637" t="str">
            <v>05 FFL</v>
          </cell>
          <cell r="E637" t="str">
            <v>7X230</v>
          </cell>
          <cell r="F637" t="str">
            <v>1P Office</v>
          </cell>
          <cell r="G637">
            <v>2725</v>
          </cell>
          <cell r="H637">
            <v>1480</v>
          </cell>
          <cell r="I637">
            <v>0</v>
          </cell>
        </row>
        <row r="638">
          <cell r="A638">
            <v>632</v>
          </cell>
          <cell r="B638" t="str">
            <v>Soffit mounted manual</v>
          </cell>
          <cell r="C638" t="str">
            <v>Blind Type 1</v>
          </cell>
          <cell r="D638" t="str">
            <v>05 FFL</v>
          </cell>
          <cell r="E638" t="str">
            <v>7X229</v>
          </cell>
          <cell r="F638" t="str">
            <v>1P Office</v>
          </cell>
          <cell r="G638">
            <v>2725</v>
          </cell>
          <cell r="H638">
            <v>1480</v>
          </cell>
          <cell r="I638">
            <v>0</v>
          </cell>
        </row>
        <row r="639">
          <cell r="A639">
            <v>633</v>
          </cell>
          <cell r="B639" t="str">
            <v>Soffit mounted manual</v>
          </cell>
          <cell r="C639" t="str">
            <v>Blind Type 1</v>
          </cell>
          <cell r="D639" t="str">
            <v>05 FFL</v>
          </cell>
          <cell r="E639" t="str">
            <v>7XC201A</v>
          </cell>
          <cell r="F639" t="str">
            <v>Breakout</v>
          </cell>
          <cell r="G639">
            <v>2725</v>
          </cell>
          <cell r="H639">
            <v>1480</v>
          </cell>
          <cell r="I639">
            <v>0</v>
          </cell>
        </row>
        <row r="640">
          <cell r="A640">
            <v>634</v>
          </cell>
          <cell r="B640" t="str">
            <v>Soffit mounted manual</v>
          </cell>
          <cell r="C640" t="str">
            <v>Blind Type 1</v>
          </cell>
          <cell r="D640" t="str">
            <v>05 FFL</v>
          </cell>
          <cell r="E640" t="str">
            <v>7XC204</v>
          </cell>
          <cell r="F640" t="str">
            <v>Circulation</v>
          </cell>
          <cell r="G640">
            <v>2725</v>
          </cell>
          <cell r="H640">
            <v>1480</v>
          </cell>
          <cell r="I640">
            <v>0</v>
          </cell>
        </row>
        <row r="641">
          <cell r="A641">
            <v>635</v>
          </cell>
          <cell r="B641" t="str">
            <v>Soffit mounted manual</v>
          </cell>
          <cell r="C641" t="str">
            <v>Blind Type 1</v>
          </cell>
          <cell r="D641" t="str">
            <v>05 FFL</v>
          </cell>
          <cell r="E641" t="str">
            <v>7XC204A</v>
          </cell>
          <cell r="F641" t="str">
            <v>Breakout</v>
          </cell>
          <cell r="G641">
            <v>2725</v>
          </cell>
          <cell r="H641">
            <v>950</v>
          </cell>
          <cell r="I641">
            <v>0</v>
          </cell>
        </row>
        <row r="642">
          <cell r="A642">
            <v>636</v>
          </cell>
          <cell r="B642" t="str">
            <v>Soffit mounted manual</v>
          </cell>
          <cell r="C642" t="str">
            <v>Blind Type 1</v>
          </cell>
          <cell r="D642" t="str">
            <v>05 FFL</v>
          </cell>
          <cell r="E642" t="str">
            <v>7X209</v>
          </cell>
          <cell r="F642" t="str">
            <v>1P Office</v>
          </cell>
          <cell r="G642">
            <v>2725</v>
          </cell>
          <cell r="H642">
            <v>1427</v>
          </cell>
          <cell r="I642">
            <v>0</v>
          </cell>
        </row>
        <row r="643">
          <cell r="A643">
            <v>637</v>
          </cell>
          <cell r="B643" t="str">
            <v>Soffit mounted manual</v>
          </cell>
          <cell r="C643" t="str">
            <v>Blind Type 1</v>
          </cell>
          <cell r="D643" t="str">
            <v>05 FFL</v>
          </cell>
          <cell r="E643" t="str">
            <v>7X208</v>
          </cell>
          <cell r="F643" t="str">
            <v>4P Office</v>
          </cell>
          <cell r="G643">
            <v>2725</v>
          </cell>
          <cell r="H643">
            <v>1480</v>
          </cell>
          <cell r="I643">
            <v>0</v>
          </cell>
        </row>
        <row r="644">
          <cell r="A644">
            <v>638</v>
          </cell>
          <cell r="B644" t="str">
            <v>Soffit mounted manual</v>
          </cell>
          <cell r="C644" t="str">
            <v>Blind Type 1</v>
          </cell>
          <cell r="D644" t="str">
            <v>05 FFL</v>
          </cell>
          <cell r="E644" t="str">
            <v>7X208</v>
          </cell>
          <cell r="F644" t="str">
            <v>4P Office</v>
          </cell>
          <cell r="G644">
            <v>2725</v>
          </cell>
          <cell r="H644">
            <v>1480</v>
          </cell>
          <cell r="I644">
            <v>0</v>
          </cell>
        </row>
        <row r="645">
          <cell r="A645">
            <v>639</v>
          </cell>
          <cell r="B645" t="str">
            <v>Soffit mounted manual</v>
          </cell>
          <cell r="C645" t="str">
            <v>Blind Type 1</v>
          </cell>
          <cell r="D645" t="str">
            <v>05 FFL</v>
          </cell>
          <cell r="E645" t="str">
            <v>7X208</v>
          </cell>
          <cell r="F645" t="str">
            <v>4P Office</v>
          </cell>
          <cell r="G645">
            <v>2725</v>
          </cell>
          <cell r="H645">
            <v>1480</v>
          </cell>
          <cell r="I645">
            <v>0</v>
          </cell>
        </row>
        <row r="646">
          <cell r="A646">
            <v>640</v>
          </cell>
          <cell r="B646" t="str">
            <v>Soffit mounted manual</v>
          </cell>
          <cell r="C646" t="str">
            <v>Blind Type 1</v>
          </cell>
          <cell r="D646" t="str">
            <v>05 FFL</v>
          </cell>
          <cell r="E646" t="str">
            <v>7X207</v>
          </cell>
          <cell r="F646" t="str">
            <v>1P Office</v>
          </cell>
          <cell r="G646">
            <v>2725</v>
          </cell>
          <cell r="H646">
            <v>1414.1</v>
          </cell>
          <cell r="I646">
            <v>0</v>
          </cell>
        </row>
        <row r="647">
          <cell r="A647">
            <v>641</v>
          </cell>
          <cell r="B647" t="str">
            <v>Soffit mounted manual</v>
          </cell>
          <cell r="C647" t="str">
            <v>Blind Type 1</v>
          </cell>
          <cell r="D647" t="str">
            <v>05 FFL</v>
          </cell>
          <cell r="E647" t="str">
            <v>7X206</v>
          </cell>
          <cell r="F647" t="str">
            <v>25P Lecture</v>
          </cell>
          <cell r="G647">
            <v>2725</v>
          </cell>
          <cell r="H647">
            <v>1396.4</v>
          </cell>
          <cell r="I647">
            <v>0</v>
          </cell>
        </row>
        <row r="648">
          <cell r="A648">
            <v>642</v>
          </cell>
          <cell r="B648" t="str">
            <v>Soffit mounted manual</v>
          </cell>
          <cell r="C648" t="str">
            <v>Blind Type 1</v>
          </cell>
          <cell r="D648" t="str">
            <v>05 FFL</v>
          </cell>
          <cell r="E648" t="str">
            <v>7X206</v>
          </cell>
          <cell r="F648" t="str">
            <v>25P Lecture</v>
          </cell>
          <cell r="G648">
            <v>2725</v>
          </cell>
          <cell r="H648">
            <v>1474.9</v>
          </cell>
          <cell r="I648">
            <v>0</v>
          </cell>
        </row>
        <row r="649">
          <cell r="A649">
            <v>643</v>
          </cell>
          <cell r="B649" t="str">
            <v>Soffit mounted manual</v>
          </cell>
          <cell r="C649" t="str">
            <v>Blind Type 1</v>
          </cell>
          <cell r="D649" t="str">
            <v>05 FFL</v>
          </cell>
          <cell r="E649" t="str">
            <v>7X206</v>
          </cell>
          <cell r="F649" t="str">
            <v>25P Lecture</v>
          </cell>
          <cell r="G649">
            <v>2725</v>
          </cell>
          <cell r="H649">
            <v>1474.9</v>
          </cell>
          <cell r="I649">
            <v>0</v>
          </cell>
        </row>
        <row r="650">
          <cell r="A650">
            <v>644</v>
          </cell>
          <cell r="B650" t="str">
            <v>Soffit mounted manual</v>
          </cell>
          <cell r="C650" t="str">
            <v>Blind Type 1</v>
          </cell>
          <cell r="D650" t="str">
            <v>05 FFL</v>
          </cell>
          <cell r="E650" t="str">
            <v>7X204</v>
          </cell>
          <cell r="F650" t="str">
            <v>25P Lecture</v>
          </cell>
          <cell r="G650">
            <v>2725</v>
          </cell>
          <cell r="H650">
            <v>1474.9</v>
          </cell>
          <cell r="I650">
            <v>0</v>
          </cell>
        </row>
        <row r="651">
          <cell r="A651">
            <v>645</v>
          </cell>
          <cell r="B651" t="str">
            <v>Soffit mounted manual</v>
          </cell>
          <cell r="C651" t="str">
            <v>Blind Type 1</v>
          </cell>
          <cell r="D651" t="str">
            <v>05 FFL</v>
          </cell>
          <cell r="E651" t="str">
            <v>7X204</v>
          </cell>
          <cell r="F651" t="str">
            <v>25P Lecture</v>
          </cell>
          <cell r="G651">
            <v>2725</v>
          </cell>
          <cell r="H651">
            <v>1480</v>
          </cell>
          <cell r="I651">
            <v>0</v>
          </cell>
        </row>
        <row r="652">
          <cell r="A652">
            <v>646</v>
          </cell>
          <cell r="B652" t="str">
            <v>Soffit mounted manual</v>
          </cell>
          <cell r="C652" t="str">
            <v>Blind Type 1</v>
          </cell>
          <cell r="D652" t="str">
            <v>05 FFL</v>
          </cell>
          <cell r="E652" t="str">
            <v>7X204</v>
          </cell>
          <cell r="F652" t="str">
            <v>25P Lecture</v>
          </cell>
          <cell r="G652">
            <v>2725</v>
          </cell>
          <cell r="H652">
            <v>1480</v>
          </cell>
          <cell r="I652">
            <v>0</v>
          </cell>
        </row>
        <row r="653">
          <cell r="A653">
            <v>647</v>
          </cell>
          <cell r="B653" t="str">
            <v>Soffit mounted manual</v>
          </cell>
          <cell r="C653" t="str">
            <v>Blind Type 1</v>
          </cell>
          <cell r="D653" t="str">
            <v>05 FFL</v>
          </cell>
          <cell r="E653" t="str">
            <v>7X201</v>
          </cell>
          <cell r="F653" t="str">
            <v>50P Lecture</v>
          </cell>
          <cell r="G653">
            <v>2725</v>
          </cell>
          <cell r="H653">
            <v>1480</v>
          </cell>
          <cell r="I653">
            <v>0</v>
          </cell>
        </row>
        <row r="654">
          <cell r="A654">
            <v>648</v>
          </cell>
          <cell r="B654" t="str">
            <v>Soffit mounted manual</v>
          </cell>
          <cell r="C654" t="str">
            <v>Blind Type 1</v>
          </cell>
          <cell r="D654" t="str">
            <v>05 FFL</v>
          </cell>
          <cell r="E654" t="str">
            <v>7X201</v>
          </cell>
          <cell r="F654" t="str">
            <v>50P Lecture</v>
          </cell>
          <cell r="G654">
            <v>2725</v>
          </cell>
          <cell r="H654">
            <v>1480</v>
          </cell>
          <cell r="I654">
            <v>0</v>
          </cell>
        </row>
        <row r="655">
          <cell r="A655">
            <v>649</v>
          </cell>
          <cell r="B655" t="str">
            <v>Soffit mounted manual</v>
          </cell>
          <cell r="C655" t="str">
            <v>Blind Type 1</v>
          </cell>
          <cell r="D655" t="str">
            <v>05 FFL</v>
          </cell>
          <cell r="E655" t="str">
            <v>7X201</v>
          </cell>
          <cell r="F655" t="str">
            <v>50P Lecture</v>
          </cell>
          <cell r="G655">
            <v>2725</v>
          </cell>
          <cell r="H655">
            <v>1480</v>
          </cell>
          <cell r="I655">
            <v>0</v>
          </cell>
        </row>
        <row r="656">
          <cell r="A656">
            <v>650</v>
          </cell>
          <cell r="B656" t="str">
            <v>Soffit mounted manual</v>
          </cell>
          <cell r="C656" t="str">
            <v>Blind Type 1</v>
          </cell>
          <cell r="D656" t="str">
            <v>05 FFL</v>
          </cell>
          <cell r="E656" t="str">
            <v>7X201</v>
          </cell>
          <cell r="F656" t="str">
            <v>50P Lecture</v>
          </cell>
          <cell r="G656">
            <v>2725</v>
          </cell>
          <cell r="H656">
            <v>1480</v>
          </cell>
          <cell r="I656">
            <v>0</v>
          </cell>
        </row>
        <row r="657">
          <cell r="A657">
            <v>651</v>
          </cell>
          <cell r="B657" t="str">
            <v>Soffit mounted manual</v>
          </cell>
          <cell r="C657" t="str">
            <v>Blind Type 1</v>
          </cell>
          <cell r="D657" t="str">
            <v>05 FFL</v>
          </cell>
          <cell r="E657" t="str">
            <v>7X201</v>
          </cell>
          <cell r="F657" t="str">
            <v>50P Lecture</v>
          </cell>
          <cell r="G657">
            <v>2725</v>
          </cell>
          <cell r="H657">
            <v>1480</v>
          </cell>
          <cell r="I657">
            <v>0</v>
          </cell>
        </row>
        <row r="658">
          <cell r="A658">
            <v>652</v>
          </cell>
          <cell r="B658" t="str">
            <v>Soffit mounted manual</v>
          </cell>
          <cell r="C658" t="str">
            <v>Blind Type 1</v>
          </cell>
          <cell r="D658" t="str">
            <v>05 FFL</v>
          </cell>
          <cell r="E658" t="str">
            <v>7X200</v>
          </cell>
          <cell r="F658" t="str">
            <v>25P Lecture</v>
          </cell>
          <cell r="G658">
            <v>2725</v>
          </cell>
          <cell r="H658">
            <v>1480</v>
          </cell>
          <cell r="I658">
            <v>0</v>
          </cell>
        </row>
        <row r="659">
          <cell r="A659">
            <v>653</v>
          </cell>
          <cell r="B659" t="str">
            <v>Soffit mounted manual</v>
          </cell>
          <cell r="C659" t="str">
            <v>Blind Type 1</v>
          </cell>
          <cell r="D659" t="str">
            <v>05 FFL</v>
          </cell>
          <cell r="E659" t="str">
            <v>7X200</v>
          </cell>
          <cell r="F659" t="str">
            <v>25P Lecture</v>
          </cell>
          <cell r="G659">
            <v>2725</v>
          </cell>
          <cell r="H659">
            <v>1480</v>
          </cell>
          <cell r="I659">
            <v>0</v>
          </cell>
        </row>
        <row r="660">
          <cell r="A660">
            <v>654</v>
          </cell>
          <cell r="B660" t="str">
            <v>Soffit mounted manual</v>
          </cell>
          <cell r="C660" t="str">
            <v>Blind Type 1</v>
          </cell>
          <cell r="D660" t="str">
            <v>05 FFL</v>
          </cell>
          <cell r="E660" t="str">
            <v>7X200</v>
          </cell>
          <cell r="F660" t="str">
            <v>25P Lecture</v>
          </cell>
          <cell r="G660">
            <v>2725</v>
          </cell>
          <cell r="H660">
            <v>1480</v>
          </cell>
          <cell r="I660">
            <v>0</v>
          </cell>
        </row>
        <row r="661">
          <cell r="A661">
            <v>655</v>
          </cell>
          <cell r="B661" t="str">
            <v>Soffit mounted manual</v>
          </cell>
          <cell r="C661" t="str">
            <v>Blind Type 1</v>
          </cell>
          <cell r="D661" t="str">
            <v>05 FFL</v>
          </cell>
          <cell r="E661" t="str">
            <v>7X105</v>
          </cell>
          <cell r="F661" t="str">
            <v>Meeting Room</v>
          </cell>
          <cell r="G661">
            <v>2725</v>
          </cell>
          <cell r="H661">
            <v>1540</v>
          </cell>
          <cell r="I661">
            <v>0</v>
          </cell>
        </row>
        <row r="662">
          <cell r="A662">
            <v>656</v>
          </cell>
          <cell r="B662" t="str">
            <v>Soffit mounted manual</v>
          </cell>
          <cell r="C662" t="str">
            <v>Blind Type 1</v>
          </cell>
          <cell r="D662" t="str">
            <v>05 FFL</v>
          </cell>
          <cell r="E662" t="str">
            <v>7X106</v>
          </cell>
          <cell r="F662" t="str">
            <v>PVC Office</v>
          </cell>
          <cell r="G662">
            <v>2725</v>
          </cell>
          <cell r="H662">
            <v>1510</v>
          </cell>
          <cell r="I662">
            <v>0</v>
          </cell>
        </row>
        <row r="663">
          <cell r="A663">
            <v>657</v>
          </cell>
          <cell r="B663" t="str">
            <v>Soffit mounted manual</v>
          </cell>
          <cell r="C663" t="str">
            <v>Blind Type 1</v>
          </cell>
          <cell r="D663" t="str">
            <v>05 FFL</v>
          </cell>
          <cell r="E663" t="str">
            <v>7X106</v>
          </cell>
          <cell r="F663" t="str">
            <v>PVC Office</v>
          </cell>
          <cell r="G663">
            <v>2725</v>
          </cell>
          <cell r="H663">
            <v>1510</v>
          </cell>
          <cell r="I663">
            <v>0</v>
          </cell>
        </row>
        <row r="664">
          <cell r="A664">
            <v>658</v>
          </cell>
          <cell r="B664" t="str">
            <v>Soffit mounted manual</v>
          </cell>
          <cell r="C664" t="str">
            <v>Blind Type 1</v>
          </cell>
          <cell r="D664" t="str">
            <v>05 FFL</v>
          </cell>
          <cell r="E664" t="str">
            <v>7X106</v>
          </cell>
          <cell r="F664" t="str">
            <v>PVC Office</v>
          </cell>
          <cell r="G664">
            <v>2725</v>
          </cell>
          <cell r="H664">
            <v>1496.3</v>
          </cell>
          <cell r="I664">
            <v>0</v>
          </cell>
        </row>
        <row r="665">
          <cell r="A665">
            <v>659</v>
          </cell>
          <cell r="B665" t="str">
            <v>Soffit mounted manual</v>
          </cell>
          <cell r="C665" t="str">
            <v>Blind Type 1</v>
          </cell>
          <cell r="D665" t="str">
            <v>05 FFL</v>
          </cell>
          <cell r="E665" t="str">
            <v>7X106</v>
          </cell>
          <cell r="F665" t="str">
            <v>PVC Office</v>
          </cell>
          <cell r="G665">
            <v>2725</v>
          </cell>
          <cell r="H665">
            <v>1462.3</v>
          </cell>
          <cell r="I665">
            <v>0</v>
          </cell>
        </row>
        <row r="666">
          <cell r="A666">
            <v>660</v>
          </cell>
          <cell r="B666" t="str">
            <v>Soffit mounted manual</v>
          </cell>
          <cell r="C666" t="str">
            <v>Blind Type 1</v>
          </cell>
          <cell r="D666" t="str">
            <v>05 FFL</v>
          </cell>
          <cell r="E666" t="str">
            <v>7X106</v>
          </cell>
          <cell r="F666" t="str">
            <v>PVC Office</v>
          </cell>
          <cell r="G666">
            <v>2725</v>
          </cell>
          <cell r="H666">
            <v>1490.4</v>
          </cell>
          <cell r="I666">
            <v>0</v>
          </cell>
        </row>
        <row r="667">
          <cell r="A667">
            <v>661</v>
          </cell>
          <cell r="B667" t="str">
            <v>Soffit mounted manual</v>
          </cell>
          <cell r="C667" t="str">
            <v>Blind Type 1</v>
          </cell>
          <cell r="D667" t="str">
            <v>05 FFL</v>
          </cell>
          <cell r="E667" t="str">
            <v>7X106</v>
          </cell>
          <cell r="F667" t="str">
            <v>PVC Office</v>
          </cell>
          <cell r="G667">
            <v>2725</v>
          </cell>
          <cell r="H667">
            <v>1490.4</v>
          </cell>
          <cell r="I667">
            <v>0</v>
          </cell>
        </row>
        <row r="668">
          <cell r="A668">
            <v>662</v>
          </cell>
          <cell r="B668" t="str">
            <v>Soffit mounted manual</v>
          </cell>
          <cell r="C668" t="str">
            <v>Blind Type 1</v>
          </cell>
          <cell r="D668" t="str">
            <v>05 FFL</v>
          </cell>
          <cell r="E668" t="str">
            <v>7X106A</v>
          </cell>
          <cell r="F668" t="str">
            <v>Meeting Room</v>
          </cell>
          <cell r="G668">
            <v>2725</v>
          </cell>
          <cell r="H668">
            <v>1526.8</v>
          </cell>
          <cell r="I668">
            <v>0</v>
          </cell>
        </row>
        <row r="669">
          <cell r="A669">
            <v>663</v>
          </cell>
          <cell r="B669" t="str">
            <v>Soffit mounted manual</v>
          </cell>
          <cell r="C669" t="str">
            <v>Blind Type 1</v>
          </cell>
          <cell r="D669" t="str">
            <v>05 FFL</v>
          </cell>
          <cell r="E669" t="str">
            <v>7X107</v>
          </cell>
          <cell r="F669" t="str">
            <v>DVC Office</v>
          </cell>
          <cell r="G669">
            <v>2725</v>
          </cell>
          <cell r="H669">
            <v>1506.1</v>
          </cell>
          <cell r="I669">
            <v>0</v>
          </cell>
        </row>
        <row r="670">
          <cell r="A670">
            <v>664</v>
          </cell>
          <cell r="B670" t="str">
            <v>Soffit mounted manual</v>
          </cell>
          <cell r="C670" t="str">
            <v>Blind Type 1</v>
          </cell>
          <cell r="D670" t="str">
            <v>05 FFL</v>
          </cell>
          <cell r="E670" t="str">
            <v>7X107</v>
          </cell>
          <cell r="F670" t="str">
            <v>DVC Office</v>
          </cell>
          <cell r="G670">
            <v>2725</v>
          </cell>
          <cell r="H670">
            <v>1480</v>
          </cell>
          <cell r="I670">
            <v>0</v>
          </cell>
        </row>
        <row r="671">
          <cell r="A671">
            <v>665</v>
          </cell>
          <cell r="B671" t="str">
            <v>Soffit mounted manual</v>
          </cell>
          <cell r="C671" t="str">
            <v>Blind Type 1</v>
          </cell>
          <cell r="D671" t="str">
            <v>05 FFL</v>
          </cell>
          <cell r="E671" t="str">
            <v>7X107</v>
          </cell>
          <cell r="F671" t="str">
            <v>DVC Office</v>
          </cell>
          <cell r="G671">
            <v>2725</v>
          </cell>
          <cell r="H671">
            <v>1480</v>
          </cell>
          <cell r="I671">
            <v>0</v>
          </cell>
        </row>
        <row r="672">
          <cell r="A672">
            <v>666</v>
          </cell>
          <cell r="B672" t="str">
            <v>Soffit mounted manual</v>
          </cell>
          <cell r="C672" t="str">
            <v>Blind Type 1</v>
          </cell>
          <cell r="D672" t="str">
            <v>05 FFL</v>
          </cell>
          <cell r="E672" t="str">
            <v>7X107</v>
          </cell>
          <cell r="F672" t="str">
            <v>DVC Office</v>
          </cell>
          <cell r="G672">
            <v>2725</v>
          </cell>
          <cell r="H672">
            <v>671.9</v>
          </cell>
          <cell r="I672">
            <v>0</v>
          </cell>
        </row>
        <row r="673">
          <cell r="A673">
            <v>667</v>
          </cell>
          <cell r="B673" t="str">
            <v>Soffit mounted manual</v>
          </cell>
          <cell r="C673" t="str">
            <v>Blind Type 1</v>
          </cell>
          <cell r="D673" t="str">
            <v>05 FFL</v>
          </cell>
          <cell r="E673" t="str">
            <v>7X107</v>
          </cell>
          <cell r="F673" t="str">
            <v>DVC Office</v>
          </cell>
          <cell r="G673">
            <v>2725</v>
          </cell>
          <cell r="H673">
            <v>944.4</v>
          </cell>
          <cell r="I673">
            <v>0</v>
          </cell>
        </row>
        <row r="674">
          <cell r="A674">
            <v>668</v>
          </cell>
          <cell r="B674" t="str">
            <v>Soffit mounted manual</v>
          </cell>
          <cell r="C674" t="str">
            <v>Blind Type 1</v>
          </cell>
          <cell r="D674" t="str">
            <v>05 FFL</v>
          </cell>
          <cell r="E674" t="str">
            <v>7X107</v>
          </cell>
          <cell r="F674" t="str">
            <v>DVC Office</v>
          </cell>
          <cell r="G674">
            <v>2725</v>
          </cell>
          <cell r="H674">
            <v>1482.8</v>
          </cell>
          <cell r="I674">
            <v>0</v>
          </cell>
        </row>
        <row r="675">
          <cell r="A675">
            <v>669</v>
          </cell>
          <cell r="B675" t="str">
            <v>Soffit mounted manual</v>
          </cell>
          <cell r="C675" t="str">
            <v>Blind Type 1</v>
          </cell>
          <cell r="D675" t="str">
            <v>05 FFL</v>
          </cell>
          <cell r="E675" t="str">
            <v>7X107</v>
          </cell>
          <cell r="F675" t="str">
            <v>DVC Office</v>
          </cell>
          <cell r="G675">
            <v>2725</v>
          </cell>
          <cell r="H675">
            <v>1482.8</v>
          </cell>
          <cell r="I675">
            <v>0</v>
          </cell>
        </row>
        <row r="676">
          <cell r="A676">
            <v>670</v>
          </cell>
          <cell r="B676" t="str">
            <v>Soffit mounted manual</v>
          </cell>
          <cell r="C676" t="str">
            <v>Blind Type 1</v>
          </cell>
          <cell r="D676" t="str">
            <v>05 FFL</v>
          </cell>
          <cell r="E676" t="str">
            <v>7X108</v>
          </cell>
          <cell r="F676" t="str">
            <v>Vice Chancellor Office</v>
          </cell>
          <cell r="G676">
            <v>2725</v>
          </cell>
          <cell r="H676">
            <v>1508.7</v>
          </cell>
          <cell r="I676">
            <v>0</v>
          </cell>
        </row>
        <row r="677">
          <cell r="A677">
            <v>671</v>
          </cell>
          <cell r="B677" t="str">
            <v>Soffit mounted manual</v>
          </cell>
          <cell r="C677" t="str">
            <v>Blind Type 1</v>
          </cell>
          <cell r="D677" t="str">
            <v>05 FFL</v>
          </cell>
          <cell r="E677" t="str">
            <v>7X108</v>
          </cell>
          <cell r="F677" t="str">
            <v>Vice Chancellor Office</v>
          </cell>
          <cell r="G677">
            <v>2725</v>
          </cell>
          <cell r="H677">
            <v>1483.5</v>
          </cell>
          <cell r="I677">
            <v>0</v>
          </cell>
        </row>
        <row r="678">
          <cell r="A678">
            <v>672</v>
          </cell>
          <cell r="B678" t="str">
            <v>Soffit mounted manual</v>
          </cell>
          <cell r="C678" t="str">
            <v>Blind Type 1</v>
          </cell>
          <cell r="D678" t="str">
            <v>05 FFL</v>
          </cell>
          <cell r="E678" t="str">
            <v>7X108</v>
          </cell>
          <cell r="F678" t="str">
            <v>Vice Chancellor Office</v>
          </cell>
          <cell r="G678">
            <v>2725</v>
          </cell>
          <cell r="H678">
            <v>1487.6</v>
          </cell>
          <cell r="I678">
            <v>0</v>
          </cell>
        </row>
        <row r="679">
          <cell r="A679">
            <v>673</v>
          </cell>
          <cell r="B679" t="str">
            <v>Soffit mounted manual</v>
          </cell>
          <cell r="C679" t="str">
            <v>Blind Type 1</v>
          </cell>
          <cell r="D679" t="str">
            <v>05 FFL</v>
          </cell>
          <cell r="E679" t="str">
            <v>7X109</v>
          </cell>
          <cell r="F679" t="str">
            <v>Open Plan Office</v>
          </cell>
          <cell r="G679">
            <v>2725</v>
          </cell>
          <cell r="H679">
            <v>1509.7</v>
          </cell>
          <cell r="I679">
            <v>0</v>
          </cell>
        </row>
        <row r="680">
          <cell r="A680">
            <v>674</v>
          </cell>
          <cell r="B680" t="str">
            <v>Soffit mounted manual</v>
          </cell>
          <cell r="C680" t="str">
            <v>Blind Type 1</v>
          </cell>
          <cell r="D680" t="str">
            <v>05 FFL</v>
          </cell>
          <cell r="E680" t="str">
            <v>7X109</v>
          </cell>
          <cell r="F680" t="str">
            <v>Open Plan Office</v>
          </cell>
          <cell r="G680">
            <v>2725</v>
          </cell>
          <cell r="H680">
            <v>1480.1</v>
          </cell>
          <cell r="I680">
            <v>0</v>
          </cell>
        </row>
        <row r="681">
          <cell r="A681">
            <v>675</v>
          </cell>
          <cell r="B681" t="str">
            <v>Soffit mounted manual</v>
          </cell>
          <cell r="C681" t="str">
            <v>Blind Type 1</v>
          </cell>
          <cell r="D681" t="str">
            <v>05 FFL</v>
          </cell>
          <cell r="E681" t="str">
            <v>7X109</v>
          </cell>
          <cell r="F681" t="str">
            <v>Open Plan Office</v>
          </cell>
          <cell r="G681">
            <v>2725</v>
          </cell>
          <cell r="H681">
            <v>1480.1</v>
          </cell>
          <cell r="I681">
            <v>0</v>
          </cell>
        </row>
        <row r="682">
          <cell r="A682">
            <v>676</v>
          </cell>
          <cell r="B682" t="str">
            <v>Soffit mounted manual</v>
          </cell>
          <cell r="C682" t="str">
            <v>Blind Type 1</v>
          </cell>
          <cell r="D682" t="str">
            <v>05 FFL</v>
          </cell>
          <cell r="E682" t="str">
            <v>7X109</v>
          </cell>
          <cell r="F682" t="str">
            <v>Open Plan Office</v>
          </cell>
          <cell r="G682">
            <v>2725</v>
          </cell>
          <cell r="H682">
            <v>1450.1</v>
          </cell>
          <cell r="I682">
            <v>0</v>
          </cell>
        </row>
        <row r="683">
          <cell r="A683">
            <v>677</v>
          </cell>
          <cell r="B683" t="str">
            <v>Soffit mounted manual</v>
          </cell>
          <cell r="C683" t="str">
            <v>Blind Type 1</v>
          </cell>
          <cell r="D683" t="str">
            <v>05 FFL</v>
          </cell>
          <cell r="E683" t="str">
            <v>7X110</v>
          </cell>
          <cell r="F683" t="str">
            <v>PA Office</v>
          </cell>
          <cell r="G683">
            <v>2725</v>
          </cell>
          <cell r="H683">
            <v>1508.1</v>
          </cell>
          <cell r="I683">
            <v>0</v>
          </cell>
        </row>
        <row r="684">
          <cell r="A684">
            <v>678</v>
          </cell>
          <cell r="B684" t="str">
            <v>Soffit mounted manual</v>
          </cell>
          <cell r="C684" t="str">
            <v>Blind Type 1</v>
          </cell>
          <cell r="D684" t="str">
            <v>05 FFL</v>
          </cell>
          <cell r="E684" t="str">
            <v>7X110</v>
          </cell>
          <cell r="F684" t="str">
            <v>PA Office</v>
          </cell>
          <cell r="G684">
            <v>2725</v>
          </cell>
          <cell r="H684">
            <v>1480.4</v>
          </cell>
          <cell r="I684">
            <v>0</v>
          </cell>
        </row>
        <row r="685">
          <cell r="A685">
            <v>679</v>
          </cell>
          <cell r="B685" t="str">
            <v>Soffit mounted manual</v>
          </cell>
          <cell r="C685" t="str">
            <v>Blind Type 1</v>
          </cell>
          <cell r="D685" t="str">
            <v>05 FFL</v>
          </cell>
          <cell r="E685" t="str">
            <v>7X110</v>
          </cell>
          <cell r="F685" t="str">
            <v>PA Office</v>
          </cell>
          <cell r="G685">
            <v>2725</v>
          </cell>
          <cell r="H685">
            <v>1480.4</v>
          </cell>
          <cell r="I685">
            <v>0</v>
          </cell>
        </row>
        <row r="686">
          <cell r="A686">
            <v>680</v>
          </cell>
          <cell r="B686" t="str">
            <v>Soffit mounted manual</v>
          </cell>
          <cell r="C686" t="str">
            <v>Blind Type 1</v>
          </cell>
          <cell r="D686" t="str">
            <v>05 FFL</v>
          </cell>
          <cell r="E686" t="str">
            <v>7X110</v>
          </cell>
          <cell r="F686" t="str">
            <v>PA Office</v>
          </cell>
          <cell r="G686">
            <v>2725</v>
          </cell>
          <cell r="H686">
            <v>1480.4</v>
          </cell>
          <cell r="I686">
            <v>0</v>
          </cell>
        </row>
        <row r="687">
          <cell r="A687">
            <v>681</v>
          </cell>
          <cell r="B687" t="str">
            <v>Soffit mounted manual</v>
          </cell>
          <cell r="C687" t="str">
            <v>Blind Type 1</v>
          </cell>
          <cell r="D687" t="str">
            <v>05 FFL</v>
          </cell>
          <cell r="E687" t="str">
            <v>7X110</v>
          </cell>
          <cell r="F687" t="str">
            <v>PA Office</v>
          </cell>
          <cell r="G687">
            <v>2725</v>
          </cell>
          <cell r="H687">
            <v>1480.4</v>
          </cell>
          <cell r="I687">
            <v>0</v>
          </cell>
        </row>
        <row r="688">
          <cell r="A688">
            <v>682</v>
          </cell>
          <cell r="B688" t="str">
            <v>Soffit mounted manual</v>
          </cell>
          <cell r="C688" t="str">
            <v>Blind Type 1</v>
          </cell>
          <cell r="D688" t="str">
            <v>05 FFL</v>
          </cell>
          <cell r="E688" t="str">
            <v>7X111</v>
          </cell>
          <cell r="F688" t="str">
            <v>Boardroom</v>
          </cell>
          <cell r="G688">
            <v>2725</v>
          </cell>
          <cell r="H688">
            <v>1510</v>
          </cell>
          <cell r="I688">
            <v>0</v>
          </cell>
        </row>
        <row r="689">
          <cell r="A689">
            <v>683</v>
          </cell>
          <cell r="B689" t="str">
            <v>Soffit mounted manual</v>
          </cell>
          <cell r="C689" t="str">
            <v>Blind Type 1</v>
          </cell>
          <cell r="D689" t="str">
            <v>05 FFL</v>
          </cell>
          <cell r="E689" t="str">
            <v>7X111</v>
          </cell>
          <cell r="F689" t="str">
            <v>Boardroom</v>
          </cell>
          <cell r="G689">
            <v>2725</v>
          </cell>
          <cell r="H689">
            <v>1477.6</v>
          </cell>
          <cell r="I689">
            <v>0</v>
          </cell>
        </row>
        <row r="690">
          <cell r="A690">
            <v>684</v>
          </cell>
          <cell r="B690" t="str">
            <v>Soffit mounted manual</v>
          </cell>
          <cell r="C690" t="str">
            <v>Blind Type 1</v>
          </cell>
          <cell r="D690" t="str">
            <v>05 FFL</v>
          </cell>
          <cell r="E690" t="str">
            <v>7X111</v>
          </cell>
          <cell r="F690" t="str">
            <v>Boardroom</v>
          </cell>
          <cell r="G690">
            <v>2725</v>
          </cell>
          <cell r="H690">
            <v>1477.4</v>
          </cell>
          <cell r="I690">
            <v>0</v>
          </cell>
        </row>
        <row r="691">
          <cell r="A691">
            <v>685</v>
          </cell>
          <cell r="B691" t="str">
            <v>Soffit mounted manual</v>
          </cell>
          <cell r="C691" t="str">
            <v>Blind Type 1</v>
          </cell>
          <cell r="D691" t="str">
            <v>05 FFL</v>
          </cell>
          <cell r="E691" t="str">
            <v>7X111</v>
          </cell>
          <cell r="F691" t="str">
            <v>Boardroom</v>
          </cell>
          <cell r="G691">
            <v>2725</v>
          </cell>
          <cell r="H691">
            <v>1489.3</v>
          </cell>
          <cell r="I691">
            <v>0</v>
          </cell>
        </row>
        <row r="692">
          <cell r="A692">
            <v>686</v>
          </cell>
          <cell r="B692" t="str">
            <v>Soffit mounted manual</v>
          </cell>
          <cell r="C692" t="str">
            <v>Blind Type 1</v>
          </cell>
          <cell r="D692" t="str">
            <v>05 FFL</v>
          </cell>
          <cell r="E692" t="str">
            <v>7X111</v>
          </cell>
          <cell r="F692" t="str">
            <v>Boardroom</v>
          </cell>
          <cell r="G692">
            <v>2725</v>
          </cell>
          <cell r="H692">
            <v>1473.7</v>
          </cell>
          <cell r="I692">
            <v>0</v>
          </cell>
        </row>
        <row r="693">
          <cell r="B693" t="str">
            <v>Soffit mounted manual</v>
          </cell>
          <cell r="C693" t="str">
            <v>Blind Type 1</v>
          </cell>
          <cell r="D693" t="str">
            <v>05 FFL</v>
          </cell>
          <cell r="E693" t="str">
            <v>7X111</v>
          </cell>
          <cell r="F693" t="str">
            <v>Boardroom</v>
          </cell>
          <cell r="G693">
            <v>2725</v>
          </cell>
          <cell r="H693">
            <v>1479.7</v>
          </cell>
          <cell r="I693">
            <v>0</v>
          </cell>
        </row>
        <row r="694">
          <cell r="B694" t="str">
            <v>Soffit mounted manual</v>
          </cell>
          <cell r="C694" t="str">
            <v>Blind Type 1</v>
          </cell>
          <cell r="D694" t="str">
            <v>05 FFL</v>
          </cell>
          <cell r="G694">
            <v>2725</v>
          </cell>
          <cell r="H694">
            <v>1479.7</v>
          </cell>
          <cell r="I694">
            <v>0</v>
          </cell>
        </row>
        <row r="695">
          <cell r="B695" t="str">
            <v>Soffit mounted manual</v>
          </cell>
          <cell r="C695" t="str">
            <v>Blind Type 1</v>
          </cell>
          <cell r="D695" t="str">
            <v>05 FFL</v>
          </cell>
          <cell r="E695" t="str">
            <v>7X111</v>
          </cell>
          <cell r="F695" t="str">
            <v>Boardroom</v>
          </cell>
          <cell r="G695">
            <v>2725</v>
          </cell>
          <cell r="H695">
            <v>1479.7</v>
          </cell>
          <cell r="I695">
            <v>0</v>
          </cell>
        </row>
        <row r="696">
          <cell r="B696" t="str">
            <v>Soffit mounted manual</v>
          </cell>
          <cell r="C696" t="str">
            <v>Blind Type 1</v>
          </cell>
          <cell r="D696" t="str">
            <v>05 FFL</v>
          </cell>
          <cell r="E696" t="str">
            <v>7X113</v>
          </cell>
          <cell r="F696" t="str">
            <v>Meeting Room</v>
          </cell>
          <cell r="G696">
            <v>2725</v>
          </cell>
          <cell r="H696">
            <v>1158.4000000000001</v>
          </cell>
          <cell r="I696">
            <v>0</v>
          </cell>
        </row>
        <row r="697">
          <cell r="B697" t="str">
            <v>Soffit mounted manual</v>
          </cell>
          <cell r="C697" t="str">
            <v>Blind Type 1</v>
          </cell>
          <cell r="D697" t="str">
            <v>05 FFL</v>
          </cell>
          <cell r="E697" t="str">
            <v>7X113</v>
          </cell>
          <cell r="F697" t="str">
            <v>Meeting Room</v>
          </cell>
          <cell r="G697">
            <v>2725</v>
          </cell>
          <cell r="H697">
            <v>1516.9</v>
          </cell>
          <cell r="I697">
            <v>0</v>
          </cell>
        </row>
        <row r="698">
          <cell r="B698" t="str">
            <v>Soffit mounted manual</v>
          </cell>
          <cell r="C698" t="str">
            <v>Blind Type 1</v>
          </cell>
          <cell r="D698" t="str">
            <v>05 FFL</v>
          </cell>
          <cell r="E698" t="str">
            <v>7X228</v>
          </cell>
          <cell r="F698" t="str">
            <v>Open Plan Office</v>
          </cell>
          <cell r="G698">
            <v>2725</v>
          </cell>
          <cell r="H698">
            <v>1611.2</v>
          </cell>
          <cell r="I698">
            <v>0</v>
          </cell>
        </row>
        <row r="699">
          <cell r="B699" t="str">
            <v>Soffit mounted manual</v>
          </cell>
          <cell r="C699" t="str">
            <v>Blind Type 1</v>
          </cell>
          <cell r="D699" t="str">
            <v>05 FFL</v>
          </cell>
          <cell r="E699" t="str">
            <v>7X228</v>
          </cell>
          <cell r="F699" t="str">
            <v>Open Plan Office</v>
          </cell>
          <cell r="G699">
            <v>2725</v>
          </cell>
          <cell r="H699">
            <v>841.6</v>
          </cell>
          <cell r="I69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2">
          <cell r="AG2">
            <v>2014</v>
          </cell>
        </row>
        <row r="16">
          <cell r="G16" t="str">
            <v>V</v>
          </cell>
          <cell r="H16" t="str">
            <v>Vacation</v>
          </cell>
          <cell r="K16" t="str">
            <v>P</v>
          </cell>
          <cell r="L16" t="str">
            <v>Personal</v>
          </cell>
          <cell r="O16" t="str">
            <v>S</v>
          </cell>
          <cell r="P16" t="str">
            <v>Sick</v>
          </cell>
          <cell r="S16" t="str">
            <v>B</v>
          </cell>
          <cell r="T16" t="str">
            <v>Bank holiday</v>
          </cell>
          <cell r="X16" t="str">
            <v>Custom 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1 To Do List"/>
      <sheetName val="Settings &amp; Calculations"/>
    </sheetNames>
    <sheetDataSet>
      <sheetData sheetId="0">
        <row r="1">
          <cell r="H1" t="str">
            <v xml:space="preserve"> </v>
          </cell>
        </row>
        <row r="2">
          <cell r="H2" t="str">
            <v xml:space="preserve"> </v>
          </cell>
        </row>
        <row r="3">
          <cell r="B3" t="str">
            <v>Project To Do List</v>
          </cell>
        </row>
        <row r="5">
          <cell r="B5" t="str">
            <v>To be completed by:</v>
          </cell>
          <cell r="E5" t="str">
            <v>Deadline:</v>
          </cell>
          <cell r="G5" t="str">
            <v>Highlight Activities</v>
          </cell>
        </row>
        <row r="6">
          <cell r="B6" t="str">
            <v>Kim Abercrombie</v>
          </cell>
          <cell r="E6">
            <v>42415</v>
          </cell>
          <cell r="G6" t="str">
            <v xml:space="preserve">     This Week [18 Jun - 24 Jun]</v>
          </cell>
        </row>
        <row r="8">
          <cell r="B8" t="str">
            <v>Project 1</v>
          </cell>
        </row>
        <row r="9">
          <cell r="B9" t="str">
            <v>Activity</v>
          </cell>
          <cell r="C9" t="str">
            <v>Due By</v>
          </cell>
          <cell r="D9" t="str">
            <v>Budget</v>
          </cell>
          <cell r="E9" t="str">
            <v>% Done</v>
          </cell>
          <cell r="F9" t="str">
            <v>Progress</v>
          </cell>
          <cell r="G9" t="str">
            <v>Notes</v>
          </cell>
          <cell r="H9" t="str">
            <v xml:space="preserve"> </v>
          </cell>
        </row>
        <row r="10">
          <cell r="B10" t="str">
            <v>Planning</v>
          </cell>
          <cell r="C10">
            <v>42230</v>
          </cell>
          <cell r="D10">
            <v>476</v>
          </cell>
          <cell r="E10">
            <v>0.25</v>
          </cell>
          <cell r="F10">
            <v>0.25</v>
          </cell>
        </row>
        <row r="11">
          <cell r="B11" t="str">
            <v>Preparation</v>
          </cell>
          <cell r="C11">
            <v>42318</v>
          </cell>
          <cell r="D11">
            <v>301</v>
          </cell>
          <cell r="E11">
            <v>0.1</v>
          </cell>
          <cell r="F11">
            <v>0.1</v>
          </cell>
        </row>
        <row r="12">
          <cell r="B12" t="str">
            <v>Task A</v>
          </cell>
          <cell r="C12">
            <v>42313</v>
          </cell>
          <cell r="D12">
            <v>429</v>
          </cell>
          <cell r="E12">
            <v>0</v>
          </cell>
          <cell r="F12">
            <v>0</v>
          </cell>
        </row>
        <row r="13">
          <cell r="B13" t="str">
            <v>Task B</v>
          </cell>
          <cell r="C13">
            <v>42340</v>
          </cell>
          <cell r="D13">
            <v>332</v>
          </cell>
          <cell r="E13">
            <v>0.7</v>
          </cell>
          <cell r="F13">
            <v>0.7</v>
          </cell>
        </row>
        <row r="14">
          <cell r="B14" t="str">
            <v>Task C</v>
          </cell>
          <cell r="C14">
            <v>42360</v>
          </cell>
          <cell r="D14">
            <v>471</v>
          </cell>
          <cell r="E14">
            <v>0.1</v>
          </cell>
          <cell r="F14">
            <v>0.1</v>
          </cell>
        </row>
        <row r="15">
          <cell r="B15" t="str">
            <v>Task D</v>
          </cell>
          <cell r="C15">
            <v>42365</v>
          </cell>
          <cell r="D15">
            <v>418</v>
          </cell>
          <cell r="E15">
            <v>1</v>
          </cell>
          <cell r="F15">
            <v>1</v>
          </cell>
        </row>
        <row r="16">
          <cell r="B16" t="str">
            <v>Paperwork</v>
          </cell>
          <cell r="C16">
            <v>42375</v>
          </cell>
          <cell r="D16">
            <v>150</v>
          </cell>
          <cell r="E16">
            <v>0</v>
          </cell>
          <cell r="F16">
            <v>0</v>
          </cell>
          <cell r="G16" t="str">
            <v>Start After Task B is Complete</v>
          </cell>
        </row>
        <row r="17">
          <cell r="B17" t="str">
            <v>Hand-off</v>
          </cell>
          <cell r="C17">
            <v>42390</v>
          </cell>
          <cell r="D17">
            <v>330</v>
          </cell>
          <cell r="E17">
            <v>0.25</v>
          </cell>
          <cell r="F17">
            <v>0.25</v>
          </cell>
        </row>
        <row r="18">
          <cell r="B18" t="str">
            <v>Follow-up</v>
          </cell>
          <cell r="C18">
            <v>42410</v>
          </cell>
          <cell r="D18">
            <v>353</v>
          </cell>
          <cell r="E18">
            <v>0.5</v>
          </cell>
          <cell r="F18">
            <v>0.5</v>
          </cell>
        </row>
      </sheetData>
      <sheetData sheetId="1">
        <row r="5">
          <cell r="E5" t="str">
            <v>No Highlight</v>
          </cell>
        </row>
        <row r="6">
          <cell r="E6" t="str">
            <v>Due:</v>
          </cell>
        </row>
        <row r="7">
          <cell r="E7" t="str">
            <v xml:space="preserve">     This Week [9 Nov - 15 Nov]</v>
          </cell>
        </row>
        <row r="8">
          <cell r="E8" t="str">
            <v xml:space="preserve">     This Month [1 - 30, Nov]</v>
          </cell>
        </row>
        <row r="9">
          <cell r="E9" t="str">
            <v xml:space="preserve">     This Quarter [1 Apr - 31 Jul]</v>
          </cell>
        </row>
        <row r="10">
          <cell r="E10" t="str">
            <v xml:space="preserve">     This Year [2015]</v>
          </cell>
        </row>
        <row r="11">
          <cell r="E11" t="str">
            <v>Interval:</v>
          </cell>
        </row>
        <row r="12">
          <cell r="E12" t="str">
            <v xml:space="preserve">     Last Week [2 Nov - 8 Nov]</v>
          </cell>
        </row>
        <row r="13">
          <cell r="E13" t="str">
            <v xml:space="preserve">     Last Month [1 - 31, Oct]</v>
          </cell>
        </row>
        <row r="14">
          <cell r="E14" t="str">
            <v xml:space="preserve">     Last Quarter [1 Jan - 31 Mar]</v>
          </cell>
        </row>
        <row r="15">
          <cell r="E15" t="str">
            <v xml:space="preserve">     Last Year</v>
          </cell>
        </row>
        <row r="18">
          <cell r="C18">
            <v>0</v>
          </cell>
        </row>
        <row r="19">
          <cell r="C1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"/>
      <sheetName val="Survey."/>
      <sheetName val="QUOTE"/>
      <sheetName val="Sheet1"/>
      <sheetName val="Umbra"/>
      <sheetName val="VERTS"/>
      <sheetName val="Roller"/>
      <sheetName val="Vertical"/>
      <sheetName val="Cubicle"/>
      <sheetName val="Cubicle(old)"/>
      <sheetName val="Curtain Tracks"/>
      <sheetName val="Curtains"/>
      <sheetName val="Wall Protection"/>
      <sheetName val="Window Film"/>
      <sheetName val="Venetian 15&amp;25 A"/>
      <sheetName val="Venetian 25mm B&amp;C"/>
      <sheetName val="Panel"/>
      <sheetName val="Freehanging pleated"/>
      <sheetName val="Rooflight Pleated"/>
      <sheetName val="Perfect Fit"/>
      <sheetName val="Maintanence"/>
    </sheetNames>
    <sheetDataSet>
      <sheetData sheetId="0"/>
      <sheetData sheetId="1"/>
      <sheetData sheetId="2">
        <row r="56">
          <cell r="I56" t="str">
            <v>yes</v>
          </cell>
        </row>
        <row r="57">
          <cell r="I57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 figs"/>
      <sheetName val="Total"/>
      <sheetName val="Build times"/>
      <sheetName val="Wages (2)"/>
      <sheetName val="Wages"/>
      <sheetName val="Falcon"/>
      <sheetName val="Overheads"/>
      <sheetName val="RW Overview"/>
      <sheetName val="Targets"/>
      <sheetName val="Figures"/>
      <sheetName val="Structure 1114"/>
      <sheetName val="FOH"/>
      <sheetName val="Forst"/>
      <sheetName val="GP"/>
      <sheetName val="Bonus"/>
      <sheetName val="Vehicles"/>
      <sheetName val="Machine costings"/>
      <sheetName val="Premises"/>
      <sheetName val="Plans"/>
      <sheetName val="Growth Plan"/>
      <sheetName val="Team modules"/>
      <sheetName val="Overheads (2)"/>
      <sheetName val="CASH FLOW"/>
      <sheetName val="Sheet2"/>
      <sheetName val="Roles"/>
      <sheetName val="Roles (2)"/>
      <sheetName val="Job Roles"/>
      <sheetName val="Office tasks"/>
      <sheetName val="Production rol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F18">
            <v>816000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41462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.contact.sheet"/>
      <sheetName val="Job Sheet"/>
      <sheetName val="Sheet1"/>
    </sheetNames>
    <sheetDataSet>
      <sheetData sheetId="0"/>
      <sheetData sheetId="1">
        <row r="11">
          <cell r="V11" t="str">
            <v>89mm</v>
          </cell>
          <cell r="W11" t="str">
            <v>Chain</v>
          </cell>
        </row>
        <row r="12">
          <cell r="W12" t="str">
            <v>Cord</v>
          </cell>
        </row>
        <row r="13">
          <cell r="W13" t="str">
            <v>Crank</v>
          </cell>
        </row>
        <row r="14">
          <cell r="W14" t="str">
            <v>Electric HW</v>
          </cell>
        </row>
        <row r="15">
          <cell r="W15" t="str">
            <v>Electric RC</v>
          </cell>
        </row>
        <row r="16">
          <cell r="W16" t="str">
            <v>Hand drawn</v>
          </cell>
        </row>
        <row r="17">
          <cell r="W17" t="str">
            <v>Spring</v>
          </cell>
        </row>
        <row r="18">
          <cell r="W18" t="str">
            <v>Wand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8FFE-FAF5-4D00-A3AA-CC0E50481CA2}">
  <sheetPr>
    <tabColor rgb="FFFFFF00"/>
    <pageSetUpPr fitToPage="1"/>
  </sheetPr>
  <dimension ref="B2:O97"/>
  <sheetViews>
    <sheetView zoomScale="80" zoomScaleNormal="80" workbookViewId="0">
      <pane ySplit="1" topLeftCell="A2" activePane="bottomLeft" state="frozen"/>
      <selection pane="bottomLeft" activeCell="N10" sqref="N10"/>
    </sheetView>
  </sheetViews>
  <sheetFormatPr defaultColWidth="10.453125" defaultRowHeight="14" x14ac:dyDescent="0.35"/>
  <cols>
    <col min="1" max="1" width="3.7265625" style="1" customWidth="1"/>
    <col min="2" max="2" width="19.7265625" style="1" bestFit="1" customWidth="1"/>
    <col min="3" max="3" width="30.26953125" style="1" bestFit="1" customWidth="1"/>
    <col min="4" max="4" width="9.1796875" style="1" bestFit="1" customWidth="1"/>
    <col min="5" max="5" width="6" style="1" bestFit="1" customWidth="1"/>
    <col min="6" max="7" width="11.54296875" style="1" bestFit="1" customWidth="1"/>
    <col min="8" max="8" width="8.1796875" style="1" bestFit="1" customWidth="1"/>
    <col min="9" max="9" width="14.1796875" style="1" customWidth="1"/>
    <col min="10" max="10" width="15.81640625" style="1" customWidth="1"/>
    <col min="11" max="13" width="10.453125" style="1"/>
    <col min="14" max="14" width="79.54296875" style="1" bestFit="1" customWidth="1"/>
    <col min="15" max="15" width="12.7265625" style="1" bestFit="1" customWidth="1"/>
    <col min="16" max="16384" width="10.453125" style="1"/>
  </cols>
  <sheetData>
    <row r="2" spans="2:15" s="4" customFormat="1" x14ac:dyDescent="0.35">
      <c r="C2" s="15" t="s">
        <v>164</v>
      </c>
      <c r="D2" s="32">
        <f>Configurator!D5</f>
        <v>6</v>
      </c>
      <c r="G2" s="52" t="s">
        <v>92</v>
      </c>
      <c r="H2" s="53"/>
      <c r="I2" s="53"/>
      <c r="J2" s="54">
        <f>SUM(J8:J92)</f>
        <v>34280.171999999999</v>
      </c>
    </row>
    <row r="3" spans="2:15" s="4" customFormat="1" x14ac:dyDescent="0.35">
      <c r="C3" s="15" t="s">
        <v>165</v>
      </c>
      <c r="D3" s="32">
        <f>Configurator!D6</f>
        <v>3</v>
      </c>
      <c r="G3" s="55" t="s">
        <v>93</v>
      </c>
      <c r="H3" s="56"/>
      <c r="I3" s="56"/>
      <c r="J3" s="57">
        <f>J2*1.2</f>
        <v>41136.206399999995</v>
      </c>
    </row>
    <row r="4" spans="2:15" s="4" customFormat="1" x14ac:dyDescent="0.35">
      <c r="C4" s="15" t="s">
        <v>4</v>
      </c>
      <c r="D4" s="32">
        <v>2.5</v>
      </c>
    </row>
    <row r="5" spans="2:15" x14ac:dyDescent="0.35">
      <c r="C5" s="15" t="s">
        <v>31</v>
      </c>
      <c r="D5" s="32"/>
      <c r="G5" s="59" t="s">
        <v>94</v>
      </c>
      <c r="H5" s="60"/>
      <c r="I5" s="60">
        <f>J5/J2</f>
        <v>0.44444444444444442</v>
      </c>
      <c r="J5" s="58">
        <f>J2-I7</f>
        <v>15235.631999999998</v>
      </c>
    </row>
    <row r="6" spans="2:15" x14ac:dyDescent="0.35">
      <c r="C6" s="15" t="s">
        <v>34</v>
      </c>
      <c r="D6" s="32">
        <v>0.3</v>
      </c>
    </row>
    <row r="7" spans="2:15" x14ac:dyDescent="0.35">
      <c r="G7" s="39">
        <v>1.8</v>
      </c>
      <c r="I7" s="65">
        <f>SUM(I8:I92)</f>
        <v>19044.54</v>
      </c>
    </row>
    <row r="8" spans="2:15" x14ac:dyDescent="0.35">
      <c r="B8" s="18" t="s">
        <v>52</v>
      </c>
      <c r="C8" s="18" t="s">
        <v>53</v>
      </c>
      <c r="D8" s="44" t="s">
        <v>8</v>
      </c>
      <c r="E8" s="19" t="s">
        <v>7</v>
      </c>
      <c r="F8" s="45"/>
      <c r="G8" s="47"/>
      <c r="H8" s="18" t="s">
        <v>95</v>
      </c>
      <c r="I8" s="18"/>
      <c r="J8" s="49"/>
      <c r="N8" s="84"/>
      <c r="O8" s="85">
        <f>SUM(I9:I16,I22:I33,I56:I57,I65,I83,I87:I92)+J45-I22</f>
        <v>8822.14</v>
      </c>
    </row>
    <row r="9" spans="2:15" s="2" customFormat="1" x14ac:dyDescent="0.35">
      <c r="B9" s="33" t="s">
        <v>43</v>
      </c>
      <c r="C9" s="77" t="s">
        <v>54</v>
      </c>
      <c r="D9" s="40">
        <f>D94</f>
        <v>18</v>
      </c>
      <c r="E9" s="1" t="s">
        <v>1</v>
      </c>
      <c r="F9" s="28">
        <v>35</v>
      </c>
      <c r="G9" s="37">
        <f t="shared" ref="G9:G34" si="0">F9*D9</f>
        <v>630</v>
      </c>
      <c r="H9" s="5"/>
      <c r="I9" s="91">
        <f>G9</f>
        <v>630</v>
      </c>
      <c r="J9" s="51">
        <f t="shared" ref="J9:J34" si="1">I9*G$7</f>
        <v>1134</v>
      </c>
      <c r="O9" s="2">
        <f>O8*G7</f>
        <v>15879.851999999999</v>
      </c>
    </row>
    <row r="10" spans="2:15" s="2" customFormat="1" x14ac:dyDescent="0.35">
      <c r="B10" s="1"/>
      <c r="C10" s="77" t="s">
        <v>90</v>
      </c>
      <c r="D10" s="40">
        <f>D97</f>
        <v>18</v>
      </c>
      <c r="E10" s="1" t="s">
        <v>6</v>
      </c>
      <c r="F10" s="28">
        <v>5</v>
      </c>
      <c r="G10" s="37">
        <f t="shared" si="0"/>
        <v>90</v>
      </c>
      <c r="H10" s="5"/>
      <c r="I10" s="92">
        <f t="shared" ref="I10:I16" si="2">G10</f>
        <v>90</v>
      </c>
      <c r="J10" s="50">
        <f t="shared" si="1"/>
        <v>162</v>
      </c>
    </row>
    <row r="11" spans="2:15" s="2" customFormat="1" x14ac:dyDescent="0.35">
      <c r="B11" s="1"/>
      <c r="C11" s="77" t="s">
        <v>89</v>
      </c>
      <c r="D11" s="40">
        <f>D97</f>
        <v>18</v>
      </c>
      <c r="E11" s="1" t="s">
        <v>1</v>
      </c>
      <c r="F11" s="28">
        <v>100</v>
      </c>
      <c r="G11" s="37">
        <f t="shared" si="0"/>
        <v>1800</v>
      </c>
      <c r="H11" s="5"/>
      <c r="I11" s="92">
        <f t="shared" si="2"/>
        <v>1800</v>
      </c>
      <c r="J11" s="50">
        <f t="shared" si="1"/>
        <v>3240</v>
      </c>
    </row>
    <row r="12" spans="2:15" s="3" customFormat="1" x14ac:dyDescent="0.35">
      <c r="C12" s="78" t="s">
        <v>55</v>
      </c>
      <c r="D12" s="40">
        <f>D95</f>
        <v>20.74</v>
      </c>
      <c r="E12" s="16" t="s">
        <v>1</v>
      </c>
      <c r="F12" s="28">
        <v>47</v>
      </c>
      <c r="G12" s="37">
        <f t="shared" si="0"/>
        <v>974.78</v>
      </c>
      <c r="H12" s="5"/>
      <c r="I12" s="92">
        <f t="shared" si="2"/>
        <v>974.78</v>
      </c>
      <c r="J12" s="50">
        <f t="shared" si="1"/>
        <v>1754.604</v>
      </c>
      <c r="N12" s="3" t="s">
        <v>127</v>
      </c>
      <c r="O12" s="3">
        <f>D17</f>
        <v>47.699999999999996</v>
      </c>
    </row>
    <row r="13" spans="2:15" s="3" customFormat="1" x14ac:dyDescent="0.35">
      <c r="B13" s="16"/>
      <c r="C13" s="78" t="s">
        <v>63</v>
      </c>
      <c r="D13" s="40">
        <f>D97*1.5</f>
        <v>27</v>
      </c>
      <c r="E13" s="16" t="s">
        <v>41</v>
      </c>
      <c r="F13" s="28">
        <v>5</v>
      </c>
      <c r="G13" s="37">
        <f t="shared" si="0"/>
        <v>135</v>
      </c>
      <c r="H13" s="5"/>
      <c r="I13" s="92">
        <f t="shared" si="2"/>
        <v>135</v>
      </c>
      <c r="J13" s="50">
        <f t="shared" si="1"/>
        <v>243</v>
      </c>
      <c r="N13" s="3" t="s">
        <v>128</v>
      </c>
      <c r="O13" s="3">
        <f>D85</f>
        <v>3</v>
      </c>
    </row>
    <row r="14" spans="2:15" s="3" customFormat="1" x14ac:dyDescent="0.35">
      <c r="B14" s="17" t="s">
        <v>51</v>
      </c>
      <c r="C14" s="79" t="s">
        <v>10</v>
      </c>
      <c r="D14" s="41">
        <f>D97*D4*1.2</f>
        <v>54</v>
      </c>
      <c r="E14" s="22" t="s">
        <v>1</v>
      </c>
      <c r="F14" s="27">
        <v>0.5</v>
      </c>
      <c r="G14" s="38">
        <f t="shared" si="0"/>
        <v>27</v>
      </c>
      <c r="H14" s="9"/>
      <c r="I14" s="91">
        <f t="shared" si="2"/>
        <v>27</v>
      </c>
      <c r="J14" s="51">
        <f t="shared" si="1"/>
        <v>48.6</v>
      </c>
      <c r="N14" s="3" t="s">
        <v>130</v>
      </c>
    </row>
    <row r="15" spans="2:15" s="3" customFormat="1" x14ac:dyDescent="0.35">
      <c r="B15" s="16"/>
      <c r="C15" s="78" t="s">
        <v>39</v>
      </c>
      <c r="D15" s="40">
        <f>D97*6*1.2</f>
        <v>129.6</v>
      </c>
      <c r="E15" s="16" t="s">
        <v>6</v>
      </c>
      <c r="F15" s="28">
        <v>0.6</v>
      </c>
      <c r="G15" s="37">
        <f t="shared" si="0"/>
        <v>77.759999999999991</v>
      </c>
      <c r="H15" s="5"/>
      <c r="I15" s="92">
        <f t="shared" si="2"/>
        <v>77.759999999999991</v>
      </c>
      <c r="J15" s="50">
        <f t="shared" si="1"/>
        <v>139.96799999999999</v>
      </c>
      <c r="N15" s="3" t="s">
        <v>134</v>
      </c>
    </row>
    <row r="16" spans="2:15" s="3" customFormat="1" x14ac:dyDescent="0.35">
      <c r="C16" s="78" t="s">
        <v>91</v>
      </c>
      <c r="D16" s="40">
        <f>D2*D4*1.1</f>
        <v>16.5</v>
      </c>
      <c r="E16" s="16" t="s">
        <v>1</v>
      </c>
      <c r="F16" s="28">
        <v>8</v>
      </c>
      <c r="G16" s="37">
        <f t="shared" si="0"/>
        <v>132</v>
      </c>
      <c r="H16" s="5"/>
      <c r="I16" s="92">
        <f t="shared" si="2"/>
        <v>132</v>
      </c>
      <c r="J16" s="50">
        <f t="shared" si="1"/>
        <v>237.6</v>
      </c>
      <c r="N16" s="3" t="s">
        <v>149</v>
      </c>
    </row>
    <row r="17" spans="2:15" s="3" customFormat="1" x14ac:dyDescent="0.35">
      <c r="B17" s="1"/>
      <c r="C17" s="72" t="s">
        <v>56</v>
      </c>
      <c r="D17" s="41">
        <f>D$96</f>
        <v>47.699999999999996</v>
      </c>
      <c r="E17" s="22" t="s">
        <v>1</v>
      </c>
      <c r="F17" s="27">
        <v>32</v>
      </c>
      <c r="G17" s="38">
        <f t="shared" si="0"/>
        <v>1526.3999999999999</v>
      </c>
      <c r="H17" s="63">
        <v>1</v>
      </c>
      <c r="I17" s="61">
        <f t="shared" ref="I17:I70" si="3">G17*H17</f>
        <v>1526.3999999999999</v>
      </c>
      <c r="J17" s="51">
        <f t="shared" si="1"/>
        <v>2747.52</v>
      </c>
      <c r="N17" s="3" t="s">
        <v>137</v>
      </c>
    </row>
    <row r="18" spans="2:15" s="3" customFormat="1" x14ac:dyDescent="0.35">
      <c r="B18" s="1"/>
      <c r="C18" s="35" t="s">
        <v>57</v>
      </c>
      <c r="D18" s="40">
        <f>D$96</f>
        <v>47.699999999999996</v>
      </c>
      <c r="E18" s="16" t="s">
        <v>1</v>
      </c>
      <c r="F18" s="28">
        <v>56</v>
      </c>
      <c r="G18" s="37">
        <f t="shared" si="0"/>
        <v>2671.2</v>
      </c>
      <c r="H18" s="48"/>
      <c r="I18" s="62">
        <f t="shared" si="3"/>
        <v>0</v>
      </c>
      <c r="J18" s="50">
        <f t="shared" si="1"/>
        <v>0</v>
      </c>
      <c r="N18" s="3" t="s">
        <v>138</v>
      </c>
    </row>
    <row r="19" spans="2:15" s="3" customFormat="1" x14ac:dyDescent="0.35">
      <c r="B19" s="1"/>
      <c r="C19" s="35" t="s">
        <v>60</v>
      </c>
      <c r="D19" s="40">
        <f>D$96</f>
        <v>47.699999999999996</v>
      </c>
      <c r="E19" s="16" t="s">
        <v>1</v>
      </c>
      <c r="F19" s="28">
        <v>50</v>
      </c>
      <c r="G19" s="37">
        <f t="shared" si="0"/>
        <v>2385</v>
      </c>
      <c r="H19" s="48"/>
      <c r="I19" s="62">
        <f t="shared" si="3"/>
        <v>0</v>
      </c>
      <c r="J19" s="50">
        <f t="shared" si="1"/>
        <v>0</v>
      </c>
      <c r="N19" s="3" t="s">
        <v>141</v>
      </c>
    </row>
    <row r="20" spans="2:15" s="3" customFormat="1" x14ac:dyDescent="0.35">
      <c r="B20" s="1"/>
      <c r="C20" s="35" t="s">
        <v>58</v>
      </c>
      <c r="D20" s="40">
        <f>D$96</f>
        <v>47.699999999999996</v>
      </c>
      <c r="E20" s="16" t="s">
        <v>1</v>
      </c>
      <c r="F20" s="28">
        <v>80</v>
      </c>
      <c r="G20" s="37">
        <f t="shared" si="0"/>
        <v>3815.9999999999995</v>
      </c>
      <c r="H20" s="48"/>
      <c r="I20" s="62">
        <f t="shared" si="3"/>
        <v>0</v>
      </c>
      <c r="J20" s="50">
        <f t="shared" si="1"/>
        <v>0</v>
      </c>
      <c r="N20" s="3" t="s">
        <v>142</v>
      </c>
    </row>
    <row r="21" spans="2:15" s="3" customFormat="1" x14ac:dyDescent="0.35">
      <c r="B21" s="1"/>
      <c r="C21" s="35" t="s">
        <v>59</v>
      </c>
      <c r="D21" s="40">
        <f>D$96</f>
        <v>47.699999999999996</v>
      </c>
      <c r="E21" s="16" t="s">
        <v>1</v>
      </c>
      <c r="F21" s="28">
        <v>100</v>
      </c>
      <c r="G21" s="37">
        <f t="shared" si="0"/>
        <v>4770</v>
      </c>
      <c r="H21" s="48"/>
      <c r="I21" s="62">
        <f t="shared" si="3"/>
        <v>0</v>
      </c>
      <c r="J21" s="50">
        <f t="shared" si="1"/>
        <v>0</v>
      </c>
      <c r="N21" s="3" t="s">
        <v>143</v>
      </c>
    </row>
    <row r="22" spans="2:15" s="3" customFormat="1" x14ac:dyDescent="0.35">
      <c r="B22" s="1"/>
      <c r="C22" s="79" t="s">
        <v>83</v>
      </c>
      <c r="D22" s="41">
        <f>(D2+D3)+(2*D4)</f>
        <v>14</v>
      </c>
      <c r="E22" s="22" t="s">
        <v>6</v>
      </c>
      <c r="F22" s="27">
        <v>200</v>
      </c>
      <c r="G22" s="38">
        <f t="shared" si="0"/>
        <v>2800</v>
      </c>
      <c r="H22" s="9"/>
      <c r="I22" s="61">
        <f t="shared" ref="I22:I24" si="4">G22</f>
        <v>2800</v>
      </c>
      <c r="J22" s="51">
        <f t="shared" si="1"/>
        <v>5040</v>
      </c>
      <c r="N22" s="3" t="s">
        <v>146</v>
      </c>
    </row>
    <row r="23" spans="2:15" s="3" customFormat="1" x14ac:dyDescent="0.35">
      <c r="B23" s="1"/>
      <c r="C23" s="78" t="s">
        <v>84</v>
      </c>
      <c r="D23" s="40">
        <f>D94</f>
        <v>18</v>
      </c>
      <c r="E23" s="16" t="s">
        <v>6</v>
      </c>
      <c r="F23" s="28">
        <v>5</v>
      </c>
      <c r="G23" s="37">
        <f t="shared" si="0"/>
        <v>90</v>
      </c>
      <c r="H23" s="5"/>
      <c r="I23" s="62">
        <f t="shared" si="4"/>
        <v>90</v>
      </c>
      <c r="J23" s="50">
        <f t="shared" si="1"/>
        <v>162</v>
      </c>
      <c r="N23" s="3" t="s">
        <v>151</v>
      </c>
    </row>
    <row r="24" spans="2:15" s="3" customFormat="1" x14ac:dyDescent="0.35">
      <c r="B24" s="16"/>
      <c r="C24" s="80" t="s">
        <v>62</v>
      </c>
      <c r="D24" s="40">
        <v>4</v>
      </c>
      <c r="E24" s="16" t="s">
        <v>9</v>
      </c>
      <c r="F24" s="28">
        <v>15</v>
      </c>
      <c r="G24" s="37">
        <f t="shared" si="0"/>
        <v>60</v>
      </c>
      <c r="H24" s="5"/>
      <c r="I24" s="62">
        <f t="shared" si="4"/>
        <v>60</v>
      </c>
      <c r="J24" s="50">
        <f t="shared" si="1"/>
        <v>108</v>
      </c>
      <c r="N24" s="3" t="s">
        <v>155</v>
      </c>
    </row>
    <row r="25" spans="2:15" s="2" customFormat="1" x14ac:dyDescent="0.35">
      <c r="B25" s="34" t="s">
        <v>61</v>
      </c>
      <c r="C25" s="81" t="s">
        <v>12</v>
      </c>
      <c r="D25" s="41">
        <f>D2*1.2</f>
        <v>7.1999999999999993</v>
      </c>
      <c r="E25" s="67" t="s">
        <v>6</v>
      </c>
      <c r="F25" s="66">
        <v>2.5</v>
      </c>
      <c r="G25" s="38">
        <f t="shared" si="0"/>
        <v>18</v>
      </c>
      <c r="H25" s="9"/>
      <c r="I25" s="61">
        <f t="shared" ref="I25:I33" si="5">G25</f>
        <v>18</v>
      </c>
      <c r="J25" s="51">
        <f t="shared" si="1"/>
        <v>32.4</v>
      </c>
      <c r="N25" s="2" t="s">
        <v>156</v>
      </c>
    </row>
    <row r="26" spans="2:15" s="2" customFormat="1" x14ac:dyDescent="0.35">
      <c r="B26" s="29"/>
      <c r="C26" s="77" t="s">
        <v>16</v>
      </c>
      <c r="D26" s="40">
        <f>D25</f>
        <v>7.1999999999999993</v>
      </c>
      <c r="E26" s="16" t="s">
        <v>9</v>
      </c>
      <c r="F26" s="28">
        <v>0.95</v>
      </c>
      <c r="G26" s="37">
        <f t="shared" si="0"/>
        <v>6.839999999999999</v>
      </c>
      <c r="H26" s="5"/>
      <c r="I26" s="62">
        <f t="shared" si="5"/>
        <v>6.839999999999999</v>
      </c>
      <c r="J26" s="50">
        <f t="shared" si="1"/>
        <v>12.311999999999998</v>
      </c>
    </row>
    <row r="27" spans="2:15" s="2" customFormat="1" x14ac:dyDescent="0.35">
      <c r="B27" s="29"/>
      <c r="C27" s="77" t="s">
        <v>13</v>
      </c>
      <c r="D27" s="40">
        <v>1</v>
      </c>
      <c r="E27" s="16" t="s">
        <v>9</v>
      </c>
      <c r="F27" s="28">
        <v>1.9</v>
      </c>
      <c r="G27" s="37">
        <f t="shared" si="0"/>
        <v>1.9</v>
      </c>
      <c r="H27" s="5"/>
      <c r="I27" s="62">
        <f t="shared" si="5"/>
        <v>1.9</v>
      </c>
      <c r="J27" s="50">
        <f t="shared" si="1"/>
        <v>3.42</v>
      </c>
      <c r="O27" s="2" t="s">
        <v>88</v>
      </c>
    </row>
    <row r="28" spans="2:15" s="2" customFormat="1" x14ac:dyDescent="0.35">
      <c r="B28" s="29"/>
      <c r="C28" s="77" t="s">
        <v>14</v>
      </c>
      <c r="D28" s="40">
        <v>1</v>
      </c>
      <c r="E28" s="16" t="s">
        <v>9</v>
      </c>
      <c r="F28" s="28">
        <v>4.25</v>
      </c>
      <c r="G28" s="37">
        <f t="shared" si="0"/>
        <v>4.25</v>
      </c>
      <c r="H28" s="5"/>
      <c r="I28" s="62">
        <f t="shared" si="5"/>
        <v>4.25</v>
      </c>
      <c r="J28" s="50">
        <f t="shared" si="1"/>
        <v>7.65</v>
      </c>
      <c r="N28" s="2" t="s">
        <v>179</v>
      </c>
      <c r="O28" s="2">
        <v>900</v>
      </c>
    </row>
    <row r="29" spans="2:15" s="2" customFormat="1" x14ac:dyDescent="0.35">
      <c r="B29" s="29"/>
      <c r="C29" s="77" t="s">
        <v>15</v>
      </c>
      <c r="D29" s="40">
        <f>D25/3</f>
        <v>2.4</v>
      </c>
      <c r="E29" s="16" t="s">
        <v>9</v>
      </c>
      <c r="F29" s="28">
        <v>2.1</v>
      </c>
      <c r="G29" s="37">
        <f t="shared" si="0"/>
        <v>5.04</v>
      </c>
      <c r="H29" s="5"/>
      <c r="I29" s="62">
        <f t="shared" si="5"/>
        <v>5.04</v>
      </c>
      <c r="J29" s="50">
        <f t="shared" si="1"/>
        <v>9.072000000000001</v>
      </c>
      <c r="N29" s="2" t="s">
        <v>178</v>
      </c>
      <c r="O29" s="2">
        <v>1100</v>
      </c>
    </row>
    <row r="30" spans="2:15" s="2" customFormat="1" x14ac:dyDescent="0.35">
      <c r="B30" s="29"/>
      <c r="C30" s="77" t="s">
        <v>17</v>
      </c>
      <c r="D30" s="40">
        <v>1</v>
      </c>
      <c r="E30" s="16" t="s">
        <v>9</v>
      </c>
      <c r="F30" s="28">
        <v>6.67</v>
      </c>
      <c r="G30" s="37">
        <f t="shared" si="0"/>
        <v>6.67</v>
      </c>
      <c r="H30" s="5"/>
      <c r="I30" s="62">
        <f t="shared" si="5"/>
        <v>6.67</v>
      </c>
      <c r="J30" s="50">
        <f t="shared" si="1"/>
        <v>12.006</v>
      </c>
      <c r="N30" s="2" t="s">
        <v>177</v>
      </c>
      <c r="O30" s="2">
        <v>2250</v>
      </c>
    </row>
    <row r="31" spans="2:15" s="2" customFormat="1" x14ac:dyDescent="0.35">
      <c r="B31" s="29"/>
      <c r="C31" s="77" t="s">
        <v>18</v>
      </c>
      <c r="D31" s="40">
        <v>2</v>
      </c>
      <c r="E31" s="16" t="s">
        <v>9</v>
      </c>
      <c r="F31" s="28">
        <v>0.9</v>
      </c>
      <c r="G31" s="37">
        <f t="shared" si="0"/>
        <v>1.8</v>
      </c>
      <c r="H31" s="5"/>
      <c r="I31" s="62">
        <f t="shared" si="5"/>
        <v>1.8</v>
      </c>
      <c r="J31" s="50">
        <f t="shared" si="1"/>
        <v>3.24</v>
      </c>
      <c r="N31" s="2" t="s">
        <v>160</v>
      </c>
      <c r="O31" s="2">
        <v>350</v>
      </c>
    </row>
    <row r="32" spans="2:15" s="2" customFormat="1" x14ac:dyDescent="0.35">
      <c r="B32" s="29"/>
      <c r="C32" s="77" t="s">
        <v>19</v>
      </c>
      <c r="D32" s="40">
        <v>2</v>
      </c>
      <c r="E32" s="16" t="s">
        <v>9</v>
      </c>
      <c r="F32" s="28">
        <v>3</v>
      </c>
      <c r="G32" s="37">
        <f t="shared" si="0"/>
        <v>6</v>
      </c>
      <c r="H32" s="5"/>
      <c r="I32" s="62">
        <f t="shared" si="5"/>
        <v>6</v>
      </c>
      <c r="J32" s="50">
        <f t="shared" si="1"/>
        <v>10.8</v>
      </c>
    </row>
    <row r="33" spans="2:10" s="2" customFormat="1" x14ac:dyDescent="0.35">
      <c r="B33" s="29"/>
      <c r="C33" s="77" t="s">
        <v>20</v>
      </c>
      <c r="D33" s="40">
        <v>1</v>
      </c>
      <c r="E33" s="16" t="s">
        <v>9</v>
      </c>
      <c r="F33" s="28">
        <v>3.1</v>
      </c>
      <c r="G33" s="37">
        <f t="shared" si="0"/>
        <v>3.1</v>
      </c>
      <c r="H33" s="5"/>
      <c r="I33" s="62">
        <f t="shared" si="5"/>
        <v>3.1</v>
      </c>
      <c r="J33" s="50">
        <f t="shared" si="1"/>
        <v>5.58</v>
      </c>
    </row>
    <row r="34" spans="2:10" s="3" customFormat="1" x14ac:dyDescent="0.35">
      <c r="B34" s="22" t="s">
        <v>64</v>
      </c>
      <c r="C34" s="69" t="s">
        <v>96</v>
      </c>
      <c r="D34" s="41">
        <v>1</v>
      </c>
      <c r="E34" s="22" t="s">
        <v>9</v>
      </c>
      <c r="F34" s="27">
        <v>125</v>
      </c>
      <c r="G34" s="38">
        <f t="shared" si="0"/>
        <v>125</v>
      </c>
      <c r="H34" s="63"/>
      <c r="I34" s="61">
        <f t="shared" si="3"/>
        <v>0</v>
      </c>
      <c r="J34" s="51">
        <f t="shared" si="1"/>
        <v>0</v>
      </c>
    </row>
    <row r="35" spans="2:10" s="3" customFormat="1" x14ac:dyDescent="0.35">
      <c r="B35" s="16"/>
      <c r="C35" s="70" t="s">
        <v>97</v>
      </c>
      <c r="D35" s="40">
        <v>1</v>
      </c>
      <c r="E35" s="16" t="s">
        <v>9</v>
      </c>
      <c r="F35" s="28">
        <v>350</v>
      </c>
      <c r="G35" s="37">
        <f t="shared" ref="G35:G37" si="6">F35*D35</f>
        <v>350</v>
      </c>
      <c r="H35" s="48"/>
      <c r="I35" s="62">
        <f t="shared" ref="I35:I37" si="7">G35*H35</f>
        <v>0</v>
      </c>
      <c r="J35" s="50">
        <f t="shared" ref="J35:J37" si="8">I35*G$7</f>
        <v>0</v>
      </c>
    </row>
    <row r="36" spans="2:10" s="3" customFormat="1" x14ac:dyDescent="0.35">
      <c r="B36" s="16"/>
      <c r="C36" s="70" t="s">
        <v>98</v>
      </c>
      <c r="D36" s="40">
        <v>1</v>
      </c>
      <c r="E36" s="16" t="s">
        <v>9</v>
      </c>
      <c r="F36" s="28">
        <v>725</v>
      </c>
      <c r="G36" s="37">
        <f t="shared" si="6"/>
        <v>725</v>
      </c>
      <c r="H36" s="48"/>
      <c r="I36" s="62">
        <f t="shared" si="7"/>
        <v>0</v>
      </c>
      <c r="J36" s="50">
        <f t="shared" si="8"/>
        <v>0</v>
      </c>
    </row>
    <row r="37" spans="2:10" s="3" customFormat="1" x14ac:dyDescent="0.35">
      <c r="B37" s="16"/>
      <c r="C37" s="70" t="s">
        <v>99</v>
      </c>
      <c r="D37" s="40">
        <v>1</v>
      </c>
      <c r="E37" s="16" t="s">
        <v>9</v>
      </c>
      <c r="F37" s="28">
        <v>560</v>
      </c>
      <c r="G37" s="37">
        <f t="shared" si="6"/>
        <v>560</v>
      </c>
      <c r="H37" s="48"/>
      <c r="I37" s="62">
        <f t="shared" si="7"/>
        <v>0</v>
      </c>
      <c r="J37" s="50">
        <f t="shared" si="8"/>
        <v>0</v>
      </c>
    </row>
    <row r="38" spans="2:10" s="3" customFormat="1" x14ac:dyDescent="0.35">
      <c r="B38" s="16"/>
      <c r="C38" s="70" t="s">
        <v>100</v>
      </c>
      <c r="D38" s="40">
        <v>1</v>
      </c>
      <c r="E38" s="16" t="s">
        <v>9</v>
      </c>
      <c r="F38" s="28">
        <v>700</v>
      </c>
      <c r="G38" s="37">
        <f t="shared" ref="G38:G61" si="9">F38*D38</f>
        <v>700</v>
      </c>
      <c r="H38" s="48"/>
      <c r="I38" s="62">
        <f t="shared" si="3"/>
        <v>0</v>
      </c>
      <c r="J38" s="50">
        <f t="shared" ref="J38:J69" si="10">I38*G$7</f>
        <v>0</v>
      </c>
    </row>
    <row r="39" spans="2:10" s="3" customFormat="1" x14ac:dyDescent="0.35">
      <c r="B39" s="16"/>
      <c r="C39" s="70" t="s">
        <v>101</v>
      </c>
      <c r="D39" s="40">
        <v>1</v>
      </c>
      <c r="E39" s="16" t="s">
        <v>9</v>
      </c>
      <c r="F39" s="28">
        <v>1100</v>
      </c>
      <c r="G39" s="37">
        <f t="shared" si="9"/>
        <v>1100</v>
      </c>
      <c r="H39" s="48">
        <v>1</v>
      </c>
      <c r="I39" s="62">
        <f t="shared" si="3"/>
        <v>1100</v>
      </c>
      <c r="J39" s="50">
        <f t="shared" si="10"/>
        <v>1980</v>
      </c>
    </row>
    <row r="40" spans="2:10" s="2" customFormat="1" x14ac:dyDescent="0.35">
      <c r="B40" s="29"/>
      <c r="C40" s="70" t="s">
        <v>102</v>
      </c>
      <c r="D40" s="40">
        <v>1</v>
      </c>
      <c r="E40" s="1" t="s">
        <v>9</v>
      </c>
      <c r="F40" s="28">
        <v>1010</v>
      </c>
      <c r="G40" s="37">
        <f t="shared" si="9"/>
        <v>1010</v>
      </c>
      <c r="H40" s="48"/>
      <c r="I40" s="62">
        <f t="shared" si="3"/>
        <v>0</v>
      </c>
      <c r="J40" s="50">
        <f t="shared" si="10"/>
        <v>0</v>
      </c>
    </row>
    <row r="41" spans="2:10" s="2" customFormat="1" x14ac:dyDescent="0.35">
      <c r="B41" s="29"/>
      <c r="C41" s="70" t="s">
        <v>103</v>
      </c>
      <c r="D41" s="40">
        <v>1</v>
      </c>
      <c r="E41" s="1" t="s">
        <v>9</v>
      </c>
      <c r="F41" s="28">
        <v>1500</v>
      </c>
      <c r="G41" s="37">
        <f t="shared" si="9"/>
        <v>1500</v>
      </c>
      <c r="H41" s="48"/>
      <c r="I41" s="62">
        <f t="shared" si="3"/>
        <v>0</v>
      </c>
      <c r="J41" s="50">
        <f t="shared" si="10"/>
        <v>0</v>
      </c>
    </row>
    <row r="42" spans="2:10" s="2" customFormat="1" x14ac:dyDescent="0.35">
      <c r="B42" s="29"/>
      <c r="C42" s="70" t="s">
        <v>104</v>
      </c>
      <c r="D42" s="40">
        <v>1</v>
      </c>
      <c r="E42" s="1" t="s">
        <v>9</v>
      </c>
      <c r="F42" s="28">
        <v>1410</v>
      </c>
      <c r="G42" s="37">
        <f t="shared" si="9"/>
        <v>1410</v>
      </c>
      <c r="H42" s="48"/>
      <c r="I42" s="62">
        <f t="shared" si="3"/>
        <v>0</v>
      </c>
      <c r="J42" s="50">
        <f t="shared" si="10"/>
        <v>0</v>
      </c>
    </row>
    <row r="43" spans="2:10" s="2" customFormat="1" x14ac:dyDescent="0.35">
      <c r="B43" s="29"/>
      <c r="C43" s="70" t="s">
        <v>105</v>
      </c>
      <c r="D43" s="40">
        <v>1</v>
      </c>
      <c r="E43" s="1" t="s">
        <v>9</v>
      </c>
      <c r="F43" s="28">
        <v>2250</v>
      </c>
      <c r="G43" s="37">
        <f t="shared" si="9"/>
        <v>2250</v>
      </c>
      <c r="H43" s="48">
        <v>1</v>
      </c>
      <c r="I43" s="62">
        <f t="shared" si="3"/>
        <v>2250</v>
      </c>
      <c r="J43" s="50">
        <f t="shared" si="10"/>
        <v>4050</v>
      </c>
    </row>
    <row r="44" spans="2:10" s="2" customFormat="1" x14ac:dyDescent="0.35">
      <c r="B44" s="29"/>
      <c r="C44" s="70" t="s">
        <v>106</v>
      </c>
      <c r="D44" s="40">
        <v>1</v>
      </c>
      <c r="E44" s="1" t="s">
        <v>9</v>
      </c>
      <c r="F44" s="28">
        <v>3200</v>
      </c>
      <c r="G44" s="37">
        <f t="shared" si="9"/>
        <v>3200</v>
      </c>
      <c r="H44" s="48"/>
      <c r="I44" s="62">
        <f t="shared" si="3"/>
        <v>0</v>
      </c>
      <c r="J44" s="50">
        <f t="shared" si="10"/>
        <v>0</v>
      </c>
    </row>
    <row r="45" spans="2:10" s="2" customFormat="1" x14ac:dyDescent="0.35">
      <c r="B45" s="29"/>
      <c r="C45" s="87" t="s">
        <v>65</v>
      </c>
      <c r="D45" s="40">
        <v>7</v>
      </c>
      <c r="E45" s="1" t="s">
        <v>6</v>
      </c>
      <c r="F45" s="28">
        <v>5</v>
      </c>
      <c r="G45" s="37">
        <f t="shared" si="9"/>
        <v>35</v>
      </c>
      <c r="H45" s="5"/>
      <c r="I45" s="62">
        <f t="shared" ref="I45" si="11">G45</f>
        <v>35</v>
      </c>
      <c r="J45" s="50">
        <f t="shared" si="10"/>
        <v>63</v>
      </c>
    </row>
    <row r="46" spans="2:10" s="3" customFormat="1" x14ac:dyDescent="0.35">
      <c r="B46" s="22" t="s">
        <v>66</v>
      </c>
      <c r="C46" s="69" t="s">
        <v>67</v>
      </c>
      <c r="D46" s="41">
        <v>1</v>
      </c>
      <c r="E46" s="68" t="s">
        <v>9</v>
      </c>
      <c r="F46" s="27">
        <v>165</v>
      </c>
      <c r="G46" s="38">
        <f t="shared" si="9"/>
        <v>165</v>
      </c>
      <c r="H46" s="63"/>
      <c r="I46" s="61">
        <f t="shared" si="3"/>
        <v>0</v>
      </c>
      <c r="J46" s="51">
        <f t="shared" si="10"/>
        <v>0</v>
      </c>
    </row>
    <row r="47" spans="2:10" s="3" customFormat="1" x14ac:dyDescent="0.35">
      <c r="B47" s="16"/>
      <c r="C47" s="70" t="s">
        <v>68</v>
      </c>
      <c r="D47" s="40">
        <v>1</v>
      </c>
      <c r="E47" s="16" t="s">
        <v>9</v>
      </c>
      <c r="F47" s="28">
        <v>215</v>
      </c>
      <c r="G47" s="37">
        <f t="shared" si="9"/>
        <v>215</v>
      </c>
      <c r="H47" s="48">
        <v>1</v>
      </c>
      <c r="I47" s="62">
        <f t="shared" si="3"/>
        <v>215</v>
      </c>
      <c r="J47" s="50">
        <f t="shared" si="10"/>
        <v>387</v>
      </c>
    </row>
    <row r="48" spans="2:10" s="3" customFormat="1" x14ac:dyDescent="0.35">
      <c r="B48" s="16"/>
      <c r="C48" s="70" t="s">
        <v>69</v>
      </c>
      <c r="D48" s="40">
        <v>1</v>
      </c>
      <c r="E48" s="16" t="s">
        <v>9</v>
      </c>
      <c r="F48" s="28">
        <v>250</v>
      </c>
      <c r="G48" s="37">
        <f t="shared" si="9"/>
        <v>250</v>
      </c>
      <c r="H48" s="48"/>
      <c r="I48" s="62">
        <f t="shared" si="3"/>
        <v>0</v>
      </c>
      <c r="J48" s="50">
        <f t="shared" si="10"/>
        <v>0</v>
      </c>
    </row>
    <row r="49" spans="2:10" s="3" customFormat="1" x14ac:dyDescent="0.35">
      <c r="B49" s="16"/>
      <c r="C49" s="70" t="s">
        <v>71</v>
      </c>
      <c r="D49" s="40">
        <v>1</v>
      </c>
      <c r="E49" s="16" t="s">
        <v>9</v>
      </c>
      <c r="F49" s="28">
        <v>185</v>
      </c>
      <c r="G49" s="37">
        <f t="shared" si="9"/>
        <v>185</v>
      </c>
      <c r="H49" s="48"/>
      <c r="I49" s="62">
        <f t="shared" si="3"/>
        <v>0</v>
      </c>
      <c r="J49" s="50">
        <f t="shared" si="10"/>
        <v>0</v>
      </c>
    </row>
    <row r="50" spans="2:10" s="3" customFormat="1" x14ac:dyDescent="0.35">
      <c r="B50" s="16"/>
      <c r="C50" s="70" t="s">
        <v>70</v>
      </c>
      <c r="D50" s="40">
        <v>1</v>
      </c>
      <c r="E50" s="16" t="s">
        <v>9</v>
      </c>
      <c r="F50" s="28">
        <v>300</v>
      </c>
      <c r="G50" s="37">
        <f t="shared" si="9"/>
        <v>300</v>
      </c>
      <c r="H50" s="48"/>
      <c r="I50" s="62">
        <f t="shared" si="3"/>
        <v>0</v>
      </c>
      <c r="J50" s="50">
        <f t="shared" si="10"/>
        <v>0</v>
      </c>
    </row>
    <row r="51" spans="2:10" s="3" customFormat="1" x14ac:dyDescent="0.35">
      <c r="B51" s="16"/>
      <c r="C51" s="70" t="s">
        <v>72</v>
      </c>
      <c r="D51" s="40">
        <v>1</v>
      </c>
      <c r="E51" s="16" t="s">
        <v>9</v>
      </c>
      <c r="F51" s="28">
        <v>325</v>
      </c>
      <c r="G51" s="37">
        <f t="shared" si="9"/>
        <v>325</v>
      </c>
      <c r="H51" s="48"/>
      <c r="I51" s="62">
        <f t="shared" si="3"/>
        <v>0</v>
      </c>
      <c r="J51" s="50">
        <f t="shared" si="10"/>
        <v>0</v>
      </c>
    </row>
    <row r="52" spans="2:10" s="3" customFormat="1" x14ac:dyDescent="0.35">
      <c r="B52" s="16"/>
      <c r="C52" s="71" t="s">
        <v>32</v>
      </c>
      <c r="D52" s="41">
        <v>1</v>
      </c>
      <c r="E52" s="22" t="s">
        <v>9</v>
      </c>
      <c r="F52" s="27">
        <v>650</v>
      </c>
      <c r="G52" s="38">
        <f t="shared" si="9"/>
        <v>650</v>
      </c>
      <c r="H52" s="63"/>
      <c r="I52" s="61">
        <f t="shared" si="3"/>
        <v>0</v>
      </c>
      <c r="J52" s="51">
        <f t="shared" si="10"/>
        <v>0</v>
      </c>
    </row>
    <row r="53" spans="2:10" s="3" customFormat="1" x14ac:dyDescent="0.35">
      <c r="B53" s="16"/>
      <c r="C53" s="25" t="s">
        <v>42</v>
      </c>
      <c r="D53" s="40">
        <v>6</v>
      </c>
      <c r="E53" s="16" t="s">
        <v>6</v>
      </c>
      <c r="F53" s="28">
        <v>3</v>
      </c>
      <c r="G53" s="37">
        <f t="shared" si="9"/>
        <v>18</v>
      </c>
      <c r="H53" s="48">
        <f>H52</f>
        <v>0</v>
      </c>
      <c r="I53" s="62">
        <f t="shared" si="3"/>
        <v>0</v>
      </c>
      <c r="J53" s="50">
        <f t="shared" si="10"/>
        <v>0</v>
      </c>
    </row>
    <row r="54" spans="2:10" s="3" customFormat="1" x14ac:dyDescent="0.35">
      <c r="B54" s="16"/>
      <c r="C54" s="25" t="s">
        <v>11</v>
      </c>
      <c r="D54" s="40">
        <v>6</v>
      </c>
      <c r="E54" s="16" t="s">
        <v>6</v>
      </c>
      <c r="F54" s="28">
        <v>10</v>
      </c>
      <c r="G54" s="37">
        <f t="shared" si="9"/>
        <v>60</v>
      </c>
      <c r="H54" s="48">
        <f>H52</f>
        <v>0</v>
      </c>
      <c r="I54" s="62">
        <f t="shared" si="3"/>
        <v>0</v>
      </c>
      <c r="J54" s="50">
        <f t="shared" si="10"/>
        <v>0</v>
      </c>
    </row>
    <row r="55" spans="2:10" s="2" customFormat="1" x14ac:dyDescent="0.35">
      <c r="B55" s="36" t="s">
        <v>73</v>
      </c>
      <c r="C55" s="24"/>
      <c r="D55" s="42"/>
      <c r="E55" s="22"/>
      <c r="F55" s="27"/>
      <c r="G55" s="38">
        <f t="shared" si="9"/>
        <v>0</v>
      </c>
      <c r="H55" s="63"/>
      <c r="I55" s="61">
        <f t="shared" si="3"/>
        <v>0</v>
      </c>
      <c r="J55" s="51">
        <f t="shared" si="10"/>
        <v>0</v>
      </c>
    </row>
    <row r="56" spans="2:10" s="2" customFormat="1" x14ac:dyDescent="0.35">
      <c r="B56" s="36" t="s">
        <v>74</v>
      </c>
      <c r="C56" s="79" t="s">
        <v>39</v>
      </c>
      <c r="D56" s="42">
        <f>D97*5</f>
        <v>90</v>
      </c>
      <c r="E56" s="22" t="s">
        <v>6</v>
      </c>
      <c r="F56" s="27">
        <v>0.6</v>
      </c>
      <c r="G56" s="38">
        <f t="shared" si="9"/>
        <v>54</v>
      </c>
      <c r="H56" s="9"/>
      <c r="I56" s="61">
        <f t="shared" ref="I56:I60" si="12">G56</f>
        <v>54</v>
      </c>
      <c r="J56" s="51">
        <f t="shared" si="10"/>
        <v>97.2</v>
      </c>
    </row>
    <row r="57" spans="2:10" s="2" customFormat="1" x14ac:dyDescent="0.35">
      <c r="B57" s="29"/>
      <c r="C57" s="78" t="s">
        <v>107</v>
      </c>
      <c r="D57" s="43">
        <f>D2/1.2</f>
        <v>5</v>
      </c>
      <c r="E57" s="16" t="s">
        <v>9</v>
      </c>
      <c r="F57" s="28">
        <v>13</v>
      </c>
      <c r="G57" s="37">
        <f t="shared" si="9"/>
        <v>65</v>
      </c>
      <c r="H57" s="5"/>
      <c r="I57" s="62">
        <f t="shared" ref="I57" si="13">G57</f>
        <v>65</v>
      </c>
      <c r="J57" s="50">
        <f t="shared" si="10"/>
        <v>117</v>
      </c>
    </row>
    <row r="58" spans="2:10" s="2" customFormat="1" x14ac:dyDescent="0.35">
      <c r="B58" s="29"/>
      <c r="C58" s="23" t="s">
        <v>75</v>
      </c>
      <c r="D58" s="40">
        <f>(D97/1.2)</f>
        <v>15</v>
      </c>
      <c r="E58" s="16" t="s">
        <v>9</v>
      </c>
      <c r="F58" s="28">
        <v>36</v>
      </c>
      <c r="G58" s="37">
        <f t="shared" si="9"/>
        <v>540</v>
      </c>
      <c r="H58" s="5"/>
      <c r="I58" s="62">
        <f t="shared" si="12"/>
        <v>540</v>
      </c>
      <c r="J58" s="50">
        <f t="shared" si="10"/>
        <v>972</v>
      </c>
    </row>
    <row r="59" spans="2:10" s="2" customFormat="1" x14ac:dyDescent="0.35">
      <c r="B59" s="29"/>
      <c r="C59" s="23" t="s">
        <v>76</v>
      </c>
      <c r="D59" s="40">
        <f>D2/0.6</f>
        <v>10</v>
      </c>
      <c r="E59" s="1" t="s">
        <v>9</v>
      </c>
      <c r="F59" s="28">
        <v>35</v>
      </c>
      <c r="G59" s="37">
        <f t="shared" si="9"/>
        <v>350</v>
      </c>
      <c r="H59" s="48"/>
      <c r="I59" s="62">
        <f t="shared" ref="I59" si="14">G59*H59</f>
        <v>0</v>
      </c>
      <c r="J59" s="50">
        <f t="shared" si="10"/>
        <v>0</v>
      </c>
    </row>
    <row r="60" spans="2:10" s="2" customFormat="1" x14ac:dyDescent="0.35">
      <c r="B60" s="29"/>
      <c r="C60" s="23" t="s">
        <v>77</v>
      </c>
      <c r="D60" s="40">
        <f>(D97*2)+(D4*D97)</f>
        <v>81</v>
      </c>
      <c r="E60" s="1" t="s">
        <v>6</v>
      </c>
      <c r="F60" s="28">
        <v>5</v>
      </c>
      <c r="G60" s="37">
        <f t="shared" si="9"/>
        <v>405</v>
      </c>
      <c r="H60" s="5"/>
      <c r="I60" s="62">
        <f t="shared" si="12"/>
        <v>405</v>
      </c>
      <c r="J60" s="50">
        <f t="shared" si="10"/>
        <v>729</v>
      </c>
    </row>
    <row r="61" spans="2:10" s="2" customFormat="1" x14ac:dyDescent="0.35">
      <c r="B61" s="31" t="s">
        <v>46</v>
      </c>
      <c r="C61" s="17" t="s">
        <v>78</v>
      </c>
      <c r="D61" s="42">
        <f>D94</f>
        <v>18</v>
      </c>
      <c r="E61" s="22" t="s">
        <v>1</v>
      </c>
      <c r="F61" s="27">
        <v>45</v>
      </c>
      <c r="G61" s="38">
        <f t="shared" si="9"/>
        <v>810</v>
      </c>
      <c r="H61" s="9"/>
      <c r="I61" s="61">
        <f t="shared" ref="I61:I62" si="15">G61</f>
        <v>810</v>
      </c>
      <c r="J61" s="51">
        <f t="shared" si="10"/>
        <v>1458</v>
      </c>
    </row>
    <row r="62" spans="2:10" s="2" customFormat="1" x14ac:dyDescent="0.35">
      <c r="B62" s="29"/>
      <c r="C62" s="26" t="s">
        <v>40</v>
      </c>
      <c r="D62" s="40"/>
      <c r="E62" s="16" t="s">
        <v>6</v>
      </c>
      <c r="F62" s="28" t="s">
        <v>108</v>
      </c>
      <c r="G62" s="37"/>
      <c r="H62" s="5"/>
      <c r="I62" s="62">
        <f t="shared" si="15"/>
        <v>0</v>
      </c>
      <c r="J62" s="50">
        <f t="shared" si="10"/>
        <v>0</v>
      </c>
    </row>
    <row r="63" spans="2:10" s="2" customFormat="1" x14ac:dyDescent="0.35">
      <c r="B63" s="36" t="s">
        <v>79</v>
      </c>
      <c r="C63" s="17" t="s">
        <v>80</v>
      </c>
      <c r="D63" s="41">
        <f>D94+D96</f>
        <v>65.699999999999989</v>
      </c>
      <c r="E63" s="22" t="s">
        <v>1</v>
      </c>
      <c r="F63" s="27">
        <v>18</v>
      </c>
      <c r="G63" s="38">
        <f t="shared" ref="G63:G89" si="16">F63*D63</f>
        <v>1182.5999999999999</v>
      </c>
      <c r="H63" s="63"/>
      <c r="I63" s="61">
        <f t="shared" si="3"/>
        <v>0</v>
      </c>
      <c r="J63" s="51">
        <f t="shared" si="10"/>
        <v>0</v>
      </c>
    </row>
    <row r="64" spans="2:10" s="2" customFormat="1" x14ac:dyDescent="0.35">
      <c r="B64" s="29"/>
      <c r="C64" s="20" t="s">
        <v>81</v>
      </c>
      <c r="D64" s="40">
        <f>D96</f>
        <v>47.699999999999996</v>
      </c>
      <c r="E64" s="16" t="s">
        <v>1</v>
      </c>
      <c r="F64" s="28">
        <v>18</v>
      </c>
      <c r="G64" s="37">
        <f t="shared" si="16"/>
        <v>858.59999999999991</v>
      </c>
      <c r="H64" s="48"/>
      <c r="I64" s="62">
        <f t="shared" si="3"/>
        <v>0</v>
      </c>
      <c r="J64" s="50">
        <f t="shared" si="10"/>
        <v>0</v>
      </c>
    </row>
    <row r="65" spans="2:10" s="2" customFormat="1" x14ac:dyDescent="0.35">
      <c r="B65" s="36" t="s">
        <v>47</v>
      </c>
      <c r="C65" s="82" t="s">
        <v>82</v>
      </c>
      <c r="D65" s="42">
        <v>1</v>
      </c>
      <c r="E65" s="22" t="s">
        <v>9</v>
      </c>
      <c r="F65" s="27">
        <v>900</v>
      </c>
      <c r="G65" s="38">
        <f t="shared" si="16"/>
        <v>900</v>
      </c>
      <c r="H65" s="63">
        <v>1</v>
      </c>
      <c r="I65" s="61">
        <f t="shared" si="3"/>
        <v>900</v>
      </c>
      <c r="J65" s="51">
        <f t="shared" si="10"/>
        <v>1620</v>
      </c>
    </row>
    <row r="66" spans="2:10" s="2" customFormat="1" x14ac:dyDescent="0.35">
      <c r="B66" s="29"/>
      <c r="C66" s="20" t="s">
        <v>109</v>
      </c>
      <c r="D66" s="43">
        <v>1</v>
      </c>
      <c r="E66" s="16" t="s">
        <v>9</v>
      </c>
      <c r="F66" s="28"/>
      <c r="G66" s="37">
        <f t="shared" si="16"/>
        <v>0</v>
      </c>
      <c r="H66" s="48"/>
      <c r="I66" s="62">
        <f t="shared" si="3"/>
        <v>0</v>
      </c>
      <c r="J66" s="50">
        <f t="shared" si="10"/>
        <v>0</v>
      </c>
    </row>
    <row r="67" spans="2:10" s="2" customFormat="1" x14ac:dyDescent="0.35">
      <c r="B67" s="29"/>
      <c r="C67" s="20" t="s">
        <v>45</v>
      </c>
      <c r="D67" s="43">
        <v>1</v>
      </c>
      <c r="E67" s="16" t="s">
        <v>9</v>
      </c>
      <c r="F67" s="28"/>
      <c r="G67" s="37">
        <f t="shared" si="16"/>
        <v>0</v>
      </c>
      <c r="H67" s="48"/>
      <c r="I67" s="62">
        <f t="shared" si="3"/>
        <v>0</v>
      </c>
      <c r="J67" s="50">
        <f t="shared" si="10"/>
        <v>0</v>
      </c>
    </row>
    <row r="68" spans="2:10" s="2" customFormat="1" x14ac:dyDescent="0.35">
      <c r="B68" s="29"/>
      <c r="C68" s="20" t="s">
        <v>21</v>
      </c>
      <c r="D68" s="43">
        <v>1</v>
      </c>
      <c r="E68" s="16" t="s">
        <v>9</v>
      </c>
      <c r="F68" s="28"/>
      <c r="G68" s="37">
        <f t="shared" si="16"/>
        <v>0</v>
      </c>
      <c r="H68" s="48"/>
      <c r="I68" s="62">
        <f t="shared" si="3"/>
        <v>0</v>
      </c>
      <c r="J68" s="50">
        <f t="shared" si="10"/>
        <v>0</v>
      </c>
    </row>
    <row r="69" spans="2:10" s="2" customFormat="1" x14ac:dyDescent="0.35">
      <c r="B69" s="29"/>
      <c r="C69" s="20" t="s">
        <v>44</v>
      </c>
      <c r="D69" s="43">
        <v>1</v>
      </c>
      <c r="E69" s="16" t="s">
        <v>9</v>
      </c>
      <c r="F69" s="28">
        <v>55</v>
      </c>
      <c r="G69" s="37">
        <f t="shared" si="16"/>
        <v>55</v>
      </c>
      <c r="H69" s="48"/>
      <c r="I69" s="62">
        <f t="shared" si="3"/>
        <v>0</v>
      </c>
      <c r="J69" s="50">
        <f t="shared" si="10"/>
        <v>0</v>
      </c>
    </row>
    <row r="70" spans="2:10" s="2" customFormat="1" x14ac:dyDescent="0.35">
      <c r="B70" s="29"/>
      <c r="C70" s="20" t="s">
        <v>23</v>
      </c>
      <c r="D70" s="43">
        <v>1</v>
      </c>
      <c r="E70" s="16" t="s">
        <v>9</v>
      </c>
      <c r="F70" s="28">
        <v>45</v>
      </c>
      <c r="G70" s="37">
        <f t="shared" si="16"/>
        <v>45</v>
      </c>
      <c r="H70" s="48"/>
      <c r="I70" s="62">
        <f t="shared" si="3"/>
        <v>0</v>
      </c>
      <c r="J70" s="50">
        <f t="shared" ref="J70:J89" si="17">I70*G$7</f>
        <v>0</v>
      </c>
    </row>
    <row r="71" spans="2:10" s="2" customFormat="1" x14ac:dyDescent="0.35">
      <c r="B71" s="29"/>
      <c r="C71" s="23" t="s">
        <v>24</v>
      </c>
      <c r="D71" s="43">
        <v>1</v>
      </c>
      <c r="E71" s="16" t="s">
        <v>9</v>
      </c>
      <c r="F71" s="28">
        <v>100</v>
      </c>
      <c r="G71" s="37">
        <f t="shared" si="16"/>
        <v>100</v>
      </c>
      <c r="H71" s="48">
        <v>1</v>
      </c>
      <c r="I71" s="62">
        <f t="shared" ref="I71:I83" si="18">G71*H71</f>
        <v>100</v>
      </c>
      <c r="J71" s="50">
        <f t="shared" si="17"/>
        <v>180</v>
      </c>
    </row>
    <row r="72" spans="2:10" s="2" customFormat="1" x14ac:dyDescent="0.35">
      <c r="B72" s="29"/>
      <c r="C72" s="23" t="s">
        <v>33</v>
      </c>
      <c r="D72" s="43">
        <v>1</v>
      </c>
      <c r="E72" s="16" t="s">
        <v>9</v>
      </c>
      <c r="F72" s="28">
        <v>1500</v>
      </c>
      <c r="G72" s="37">
        <f t="shared" si="16"/>
        <v>1500</v>
      </c>
      <c r="H72" s="48"/>
      <c r="I72" s="62">
        <f t="shared" si="18"/>
        <v>0</v>
      </c>
      <c r="J72" s="50">
        <f t="shared" si="17"/>
        <v>0</v>
      </c>
    </row>
    <row r="73" spans="2:10" s="2" customFormat="1" x14ac:dyDescent="0.35">
      <c r="B73" s="29"/>
      <c r="C73" s="20" t="s">
        <v>22</v>
      </c>
      <c r="D73" s="43">
        <v>1</v>
      </c>
      <c r="E73" s="16" t="s">
        <v>9</v>
      </c>
      <c r="F73" s="28">
        <v>25</v>
      </c>
      <c r="G73" s="37">
        <f t="shared" si="16"/>
        <v>25</v>
      </c>
      <c r="H73" s="48"/>
      <c r="I73" s="62">
        <f t="shared" si="18"/>
        <v>0</v>
      </c>
      <c r="J73" s="50">
        <f t="shared" si="17"/>
        <v>0</v>
      </c>
    </row>
    <row r="74" spans="2:10" s="2" customFormat="1" x14ac:dyDescent="0.35">
      <c r="B74" s="36" t="s">
        <v>48</v>
      </c>
      <c r="C74" s="17" t="s">
        <v>25</v>
      </c>
      <c r="D74" s="42">
        <v>1</v>
      </c>
      <c r="E74" s="22" t="s">
        <v>9</v>
      </c>
      <c r="F74" s="27">
        <v>100</v>
      </c>
      <c r="G74" s="38">
        <f t="shared" si="16"/>
        <v>100</v>
      </c>
      <c r="H74" s="63"/>
      <c r="I74" s="61">
        <f t="shared" si="18"/>
        <v>0</v>
      </c>
      <c r="J74" s="51">
        <f t="shared" si="17"/>
        <v>0</v>
      </c>
    </row>
    <row r="75" spans="2:10" s="2" customFormat="1" x14ac:dyDescent="0.35">
      <c r="B75" s="29"/>
      <c r="C75" s="20" t="s">
        <v>26</v>
      </c>
      <c r="D75" s="43">
        <v>1</v>
      </c>
      <c r="E75" s="16" t="s">
        <v>9</v>
      </c>
      <c r="F75" s="28">
        <v>100</v>
      </c>
      <c r="G75" s="37">
        <f t="shared" si="16"/>
        <v>100</v>
      </c>
      <c r="H75" s="48"/>
      <c r="I75" s="62">
        <f t="shared" si="18"/>
        <v>0</v>
      </c>
      <c r="J75" s="50">
        <f t="shared" si="17"/>
        <v>0</v>
      </c>
    </row>
    <row r="76" spans="2:10" s="2" customFormat="1" x14ac:dyDescent="0.35">
      <c r="B76" s="29"/>
      <c r="C76" s="20" t="s">
        <v>27</v>
      </c>
      <c r="D76" s="43">
        <v>1</v>
      </c>
      <c r="E76" s="16" t="s">
        <v>9</v>
      </c>
      <c r="F76" s="28">
        <v>150</v>
      </c>
      <c r="G76" s="37">
        <f t="shared" si="16"/>
        <v>150</v>
      </c>
      <c r="H76" s="48"/>
      <c r="I76" s="62">
        <f t="shared" si="18"/>
        <v>0</v>
      </c>
      <c r="J76" s="50">
        <f t="shared" si="17"/>
        <v>0</v>
      </c>
    </row>
    <row r="77" spans="2:10" s="2" customFormat="1" x14ac:dyDescent="0.35">
      <c r="B77" s="29"/>
      <c r="C77" s="20" t="s">
        <v>36</v>
      </c>
      <c r="D77" s="43">
        <v>1</v>
      </c>
      <c r="E77" s="16" t="s">
        <v>9</v>
      </c>
      <c r="F77" s="28">
        <v>100</v>
      </c>
      <c r="G77" s="37">
        <f t="shared" si="16"/>
        <v>100</v>
      </c>
      <c r="H77" s="48"/>
      <c r="I77" s="62">
        <f t="shared" si="18"/>
        <v>0</v>
      </c>
      <c r="J77" s="50">
        <f t="shared" si="17"/>
        <v>0</v>
      </c>
    </row>
    <row r="78" spans="2:10" s="2" customFormat="1" x14ac:dyDescent="0.35">
      <c r="B78" s="29"/>
      <c r="C78" s="20" t="s">
        <v>38</v>
      </c>
      <c r="D78" s="43">
        <v>1</v>
      </c>
      <c r="E78" s="16" t="s">
        <v>9</v>
      </c>
      <c r="F78" s="28">
        <v>100</v>
      </c>
      <c r="G78" s="37">
        <f t="shared" si="16"/>
        <v>100</v>
      </c>
      <c r="H78" s="48"/>
      <c r="I78" s="62">
        <f t="shared" si="18"/>
        <v>0</v>
      </c>
      <c r="J78" s="50">
        <f t="shared" si="17"/>
        <v>0</v>
      </c>
    </row>
    <row r="79" spans="2:10" s="2" customFormat="1" x14ac:dyDescent="0.35">
      <c r="B79" s="29"/>
      <c r="C79" s="20" t="s">
        <v>37</v>
      </c>
      <c r="D79" s="43">
        <v>1</v>
      </c>
      <c r="E79" s="16" t="s">
        <v>9</v>
      </c>
      <c r="F79" s="28">
        <v>150</v>
      </c>
      <c r="G79" s="37">
        <f t="shared" si="16"/>
        <v>150</v>
      </c>
      <c r="H79" s="48"/>
      <c r="I79" s="62">
        <f t="shared" si="18"/>
        <v>0</v>
      </c>
      <c r="J79" s="50">
        <f t="shared" si="17"/>
        <v>0</v>
      </c>
    </row>
    <row r="80" spans="2:10" s="2" customFormat="1" x14ac:dyDescent="0.35">
      <c r="B80" s="29"/>
      <c r="C80" s="20" t="s">
        <v>29</v>
      </c>
      <c r="D80" s="43">
        <v>1</v>
      </c>
      <c r="E80" s="16" t="s">
        <v>9</v>
      </c>
      <c r="F80" s="28">
        <v>250</v>
      </c>
      <c r="G80" s="37">
        <f t="shared" si="16"/>
        <v>250</v>
      </c>
      <c r="H80" s="48"/>
      <c r="I80" s="62">
        <f t="shared" si="18"/>
        <v>0</v>
      </c>
      <c r="J80" s="50">
        <f t="shared" si="17"/>
        <v>0</v>
      </c>
    </row>
    <row r="81" spans="2:10" s="2" customFormat="1" x14ac:dyDescent="0.35">
      <c r="B81" s="29"/>
      <c r="C81" s="20" t="s">
        <v>28</v>
      </c>
      <c r="D81" s="43">
        <v>1</v>
      </c>
      <c r="E81" s="16" t="s">
        <v>9</v>
      </c>
      <c r="F81" s="28">
        <v>250</v>
      </c>
      <c r="G81" s="37">
        <f t="shared" si="16"/>
        <v>250</v>
      </c>
      <c r="H81" s="48"/>
      <c r="I81" s="62">
        <f t="shared" si="18"/>
        <v>0</v>
      </c>
      <c r="J81" s="50">
        <f t="shared" si="17"/>
        <v>0</v>
      </c>
    </row>
    <row r="82" spans="2:10" s="2" customFormat="1" x14ac:dyDescent="0.35">
      <c r="B82" s="29"/>
      <c r="C82" s="20" t="s">
        <v>35</v>
      </c>
      <c r="D82" s="43">
        <v>1</v>
      </c>
      <c r="E82" s="16" t="s">
        <v>9</v>
      </c>
      <c r="F82" s="28">
        <v>300</v>
      </c>
      <c r="G82" s="37">
        <f t="shared" si="16"/>
        <v>300</v>
      </c>
      <c r="H82" s="48"/>
      <c r="I82" s="62">
        <f t="shared" si="18"/>
        <v>0</v>
      </c>
      <c r="J82" s="50">
        <f t="shared" si="17"/>
        <v>0</v>
      </c>
    </row>
    <row r="83" spans="2:10" s="2" customFormat="1" x14ac:dyDescent="0.35">
      <c r="B83" s="36" t="s">
        <v>49</v>
      </c>
      <c r="C83" s="82" t="s">
        <v>30</v>
      </c>
      <c r="D83" s="42">
        <f>D94</f>
        <v>18</v>
      </c>
      <c r="E83" s="22" t="s">
        <v>1</v>
      </c>
      <c r="F83" s="27">
        <v>90</v>
      </c>
      <c r="G83" s="38">
        <f t="shared" si="16"/>
        <v>1620</v>
      </c>
      <c r="H83" s="63">
        <v>1</v>
      </c>
      <c r="I83" s="61">
        <f t="shared" si="18"/>
        <v>1620</v>
      </c>
      <c r="J83" s="51">
        <f t="shared" si="17"/>
        <v>2916</v>
      </c>
    </row>
    <row r="84" spans="2:10" x14ac:dyDescent="0.35">
      <c r="B84" s="21" t="s">
        <v>50</v>
      </c>
      <c r="C84" s="33" t="s">
        <v>85</v>
      </c>
      <c r="D84" s="42">
        <f>D2*3</f>
        <v>18</v>
      </c>
      <c r="E84" s="22" t="s">
        <v>6</v>
      </c>
      <c r="F84" s="27">
        <v>3</v>
      </c>
      <c r="G84" s="38">
        <f t="shared" si="16"/>
        <v>54</v>
      </c>
      <c r="H84" s="9"/>
      <c r="I84" s="61">
        <f>G84</f>
        <v>54</v>
      </c>
      <c r="J84" s="51">
        <f t="shared" si="17"/>
        <v>97.2</v>
      </c>
    </row>
    <row r="85" spans="2:10" x14ac:dyDescent="0.35">
      <c r="C85" s="46" t="s">
        <v>86</v>
      </c>
      <c r="D85" s="43">
        <f>0.5*D2</f>
        <v>3</v>
      </c>
      <c r="E85" s="16" t="s">
        <v>1</v>
      </c>
      <c r="F85" s="28">
        <v>100</v>
      </c>
      <c r="G85" s="37">
        <f t="shared" si="16"/>
        <v>300</v>
      </c>
      <c r="H85" s="5"/>
      <c r="I85" s="62">
        <f>G85</f>
        <v>300</v>
      </c>
      <c r="J85" s="50">
        <f t="shared" si="17"/>
        <v>540</v>
      </c>
    </row>
    <row r="86" spans="2:10" x14ac:dyDescent="0.35">
      <c r="C86" s="46" t="s">
        <v>87</v>
      </c>
      <c r="D86" s="43">
        <f>D2</f>
        <v>6</v>
      </c>
      <c r="E86" s="16" t="s">
        <v>6</v>
      </c>
      <c r="F86" s="28">
        <v>25</v>
      </c>
      <c r="G86" s="37">
        <f t="shared" si="16"/>
        <v>150</v>
      </c>
      <c r="H86" s="5"/>
      <c r="I86" s="62">
        <f t="shared" ref="I86" si="19">G86</f>
        <v>150</v>
      </c>
      <c r="J86" s="50">
        <f t="shared" si="17"/>
        <v>270</v>
      </c>
    </row>
    <row r="87" spans="2:10" x14ac:dyDescent="0.35">
      <c r="B87" s="21" t="s">
        <v>110</v>
      </c>
      <c r="C87" s="83" t="s">
        <v>112</v>
      </c>
      <c r="D87" s="64"/>
      <c r="E87" s="22" t="s">
        <v>111</v>
      </c>
      <c r="F87" s="74">
        <v>250</v>
      </c>
      <c r="G87" s="38">
        <f t="shared" si="16"/>
        <v>0</v>
      </c>
      <c r="H87" s="9"/>
      <c r="I87" s="61">
        <f>G87</f>
        <v>0</v>
      </c>
      <c r="J87" s="51">
        <f t="shared" si="17"/>
        <v>0</v>
      </c>
    </row>
    <row r="88" spans="2:10" x14ac:dyDescent="0.35">
      <c r="B88" s="21" t="s">
        <v>113</v>
      </c>
      <c r="C88" s="83" t="s">
        <v>114</v>
      </c>
      <c r="D88" s="64">
        <v>1</v>
      </c>
      <c r="E88" s="22" t="s">
        <v>9</v>
      </c>
      <c r="F88" s="74">
        <v>300</v>
      </c>
      <c r="G88" s="38">
        <f t="shared" si="16"/>
        <v>300</v>
      </c>
      <c r="H88" s="9"/>
      <c r="I88" s="61">
        <f>G88</f>
        <v>300</v>
      </c>
      <c r="J88" s="51">
        <f t="shared" si="17"/>
        <v>540</v>
      </c>
    </row>
    <row r="89" spans="2:10" x14ac:dyDescent="0.35">
      <c r="C89" s="84" t="s">
        <v>115</v>
      </c>
      <c r="D89" s="3">
        <v>2</v>
      </c>
      <c r="E89" s="16" t="s">
        <v>111</v>
      </c>
      <c r="F89" s="73">
        <v>250</v>
      </c>
      <c r="G89" s="37">
        <f t="shared" si="16"/>
        <v>500</v>
      </c>
      <c r="H89" s="5"/>
      <c r="I89" s="62">
        <f t="shared" ref="I89" si="20">G89</f>
        <v>500</v>
      </c>
      <c r="J89" s="50">
        <f t="shared" si="17"/>
        <v>900</v>
      </c>
    </row>
    <row r="90" spans="2:10" x14ac:dyDescent="0.35">
      <c r="C90" s="84" t="s">
        <v>116</v>
      </c>
      <c r="D90" s="3">
        <v>2</v>
      </c>
      <c r="E90" s="16" t="s">
        <v>111</v>
      </c>
      <c r="F90" s="73">
        <v>250</v>
      </c>
      <c r="G90" s="37">
        <f t="shared" ref="G90:G91" si="21">F90*D90</f>
        <v>500</v>
      </c>
      <c r="H90" s="5"/>
      <c r="I90" s="62">
        <f t="shared" ref="I90:I91" si="22">G90</f>
        <v>500</v>
      </c>
      <c r="J90" s="50">
        <f t="shared" ref="J90:J91" si="23">I90*G$7</f>
        <v>900</v>
      </c>
    </row>
    <row r="91" spans="2:10" x14ac:dyDescent="0.35">
      <c r="C91" s="84" t="s">
        <v>117</v>
      </c>
      <c r="D91" s="3">
        <v>2</v>
      </c>
      <c r="E91" s="16" t="s">
        <v>111</v>
      </c>
      <c r="F91" s="73">
        <v>250</v>
      </c>
      <c r="G91" s="37">
        <f t="shared" si="21"/>
        <v>500</v>
      </c>
      <c r="H91" s="5"/>
      <c r="I91" s="62">
        <f t="shared" si="22"/>
        <v>500</v>
      </c>
      <c r="J91" s="50">
        <f t="shared" si="23"/>
        <v>900</v>
      </c>
    </row>
    <row r="92" spans="2:10" x14ac:dyDescent="0.35">
      <c r="C92" s="84" t="s">
        <v>118</v>
      </c>
      <c r="D92" s="3">
        <v>1</v>
      </c>
      <c r="E92" s="16" t="s">
        <v>111</v>
      </c>
      <c r="F92" s="73">
        <v>250</v>
      </c>
      <c r="G92" s="37">
        <f t="shared" ref="G92" si="24">F92*D92</f>
        <v>250</v>
      </c>
      <c r="H92" s="5"/>
      <c r="I92" s="62">
        <f t="shared" ref="I92" si="25">G92</f>
        <v>250</v>
      </c>
      <c r="J92" s="50">
        <f t="shared" ref="J92" si="26">I92*G$7</f>
        <v>450</v>
      </c>
    </row>
    <row r="93" spans="2:10" x14ac:dyDescent="0.35">
      <c r="B93" s="21"/>
      <c r="C93" s="21"/>
      <c r="D93" s="21"/>
      <c r="E93" s="21"/>
      <c r="F93" s="21"/>
      <c r="G93" s="21"/>
      <c r="H93" s="21"/>
      <c r="I93" s="21"/>
      <c r="J93" s="21"/>
    </row>
    <row r="94" spans="2:10" x14ac:dyDescent="0.35">
      <c r="C94" s="8" t="s">
        <v>0</v>
      </c>
      <c r="D94" s="9">
        <f>D2*D3</f>
        <v>18</v>
      </c>
      <c r="E94" s="12" t="s">
        <v>1</v>
      </c>
    </row>
    <row r="95" spans="2:10" s="14" customFormat="1" x14ac:dyDescent="0.35">
      <c r="B95" s="30"/>
      <c r="C95" s="10" t="s">
        <v>2</v>
      </c>
      <c r="D95" s="5">
        <f>((D2+0.1)*(D3+D6+0.1))*((D5*0.1)+1)</f>
        <v>20.74</v>
      </c>
      <c r="E95" s="6" t="s">
        <v>1</v>
      </c>
      <c r="F95" s="1"/>
    </row>
    <row r="96" spans="2:10" s="14" customFormat="1" x14ac:dyDescent="0.35">
      <c r="B96" s="30"/>
      <c r="C96" s="10" t="s">
        <v>3</v>
      </c>
      <c r="D96" s="5">
        <f>D97*(D4+0.15)</f>
        <v>47.699999999999996</v>
      </c>
      <c r="E96" s="6" t="s">
        <v>1</v>
      </c>
      <c r="F96" s="1"/>
    </row>
    <row r="97" spans="3:5" x14ac:dyDescent="0.35">
      <c r="C97" s="11" t="s">
        <v>5</v>
      </c>
      <c r="D97" s="7">
        <f>(D2+D3)*2</f>
        <v>18</v>
      </c>
      <c r="E97" s="13" t="s">
        <v>6</v>
      </c>
    </row>
  </sheetData>
  <sheetProtection selectLockedCells="1"/>
  <pageMargins left="0.23622047244094488" right="0.23622047244094488" top="0.3543307086614173" bottom="0.3543307086614173" header="0" footer="0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D0DFA-8FB9-4466-9D38-DD57D0A5DBE6}">
  <dimension ref="A1:BK36"/>
  <sheetViews>
    <sheetView showGridLines="0" showRowColHeaders="0" tabSelected="1" zoomScaleNormal="100" workbookViewId="0">
      <pane ySplit="3" topLeftCell="A23" activePane="bottomLeft" state="frozen"/>
      <selection pane="bottomLeft" activeCell="D24" sqref="D24"/>
    </sheetView>
  </sheetViews>
  <sheetFormatPr defaultRowHeight="14.5" x14ac:dyDescent="0.35"/>
  <cols>
    <col min="2" max="2" width="42.54296875" customWidth="1"/>
    <col min="3" max="3" width="53.81640625" style="76" customWidth="1"/>
    <col min="4" max="4" width="24.7265625" style="95" bestFit="1" customWidth="1"/>
    <col min="5" max="12" width="10.453125" hidden="1" customWidth="1"/>
    <col min="13" max="13" width="20" hidden="1" customWidth="1"/>
    <col min="14" max="14" width="19.7265625" hidden="1" customWidth="1"/>
    <col min="15" max="15" width="18.453125" hidden="1" customWidth="1"/>
    <col min="16" max="17" width="9.1796875" hidden="1" customWidth="1"/>
    <col min="18" max="63" width="0" hidden="1" customWidth="1"/>
  </cols>
  <sheetData>
    <row r="1" spans="1:63" x14ac:dyDescent="0.35">
      <c r="D1" s="94"/>
      <c r="E1" s="88" t="s">
        <v>185</v>
      </c>
      <c r="F1" s="88"/>
      <c r="G1" s="88"/>
      <c r="H1" s="88"/>
      <c r="I1" s="88"/>
      <c r="J1" s="88"/>
      <c r="K1" s="88"/>
      <c r="L1" s="88"/>
    </row>
    <row r="3" spans="1:63" ht="69.650000000000006" customHeight="1" x14ac:dyDescent="0.35"/>
    <row r="4" spans="1:63" ht="41.5" customHeight="1" x14ac:dyDescent="1.1000000000000001">
      <c r="B4" s="101"/>
      <c r="C4" s="102" t="s">
        <v>203</v>
      </c>
      <c r="D4" s="103"/>
    </row>
    <row r="5" spans="1:63" s="97" customFormat="1" ht="47.5" x14ac:dyDescent="1.1000000000000001">
      <c r="B5" s="130" t="s">
        <v>200</v>
      </c>
      <c r="C5" s="130"/>
      <c r="D5" s="104">
        <v>6</v>
      </c>
    </row>
    <row r="6" spans="1:63" s="97" customFormat="1" ht="47.5" x14ac:dyDescent="1.1000000000000001">
      <c r="B6" s="130" t="s">
        <v>201</v>
      </c>
      <c r="C6" s="130"/>
      <c r="D6" s="104">
        <v>3</v>
      </c>
    </row>
    <row r="7" spans="1:63" x14ac:dyDescent="0.35">
      <c r="B7" s="101"/>
      <c r="C7" s="105"/>
      <c r="D7" s="103"/>
    </row>
    <row r="8" spans="1:63" s="98" customFormat="1" ht="26" x14ac:dyDescent="0.6">
      <c r="B8" s="106"/>
      <c r="C8" s="122" t="s">
        <v>202</v>
      </c>
      <c r="D8" s="109">
        <f>Quote!O9</f>
        <v>15879.851999999999</v>
      </c>
      <c r="E8" s="124">
        <f>Quote!O8</f>
        <v>8822.14</v>
      </c>
      <c r="F8" s="124"/>
      <c r="G8" s="124"/>
      <c r="H8" s="124"/>
      <c r="I8" s="124"/>
      <c r="J8" s="124"/>
      <c r="K8" s="124"/>
      <c r="L8" s="124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</row>
    <row r="9" spans="1:63" s="98" customFormat="1" ht="26" x14ac:dyDescent="0.6">
      <c r="B9" s="121" t="s">
        <v>127</v>
      </c>
      <c r="C9" s="108" t="s">
        <v>57</v>
      </c>
      <c r="D9" s="109">
        <f>VLOOKUP(C9,options,4,FALSE)*Quote!O12</f>
        <v>3005.1</v>
      </c>
      <c r="E9" s="124">
        <f>VLOOKUP(C9,options,3,FALSE)*Quote!O12</f>
        <v>1669.4999999999998</v>
      </c>
      <c r="F9" s="124"/>
      <c r="G9" s="124"/>
      <c r="H9" s="124"/>
      <c r="I9" s="124"/>
      <c r="J9" s="124"/>
      <c r="K9" s="124"/>
      <c r="L9" s="124"/>
      <c r="M9" s="100" t="s">
        <v>173</v>
      </c>
      <c r="N9" s="100" t="s">
        <v>174</v>
      </c>
      <c r="O9" s="100" t="s">
        <v>175</v>
      </c>
      <c r="P9" s="100" t="s">
        <v>176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</row>
    <row r="10" spans="1:63" s="98" customFormat="1" ht="26" x14ac:dyDescent="0.6">
      <c r="B10" s="107" t="s">
        <v>186</v>
      </c>
      <c r="C10" s="108" t="s">
        <v>187</v>
      </c>
      <c r="D10" s="109">
        <f>VLOOKUP(C10,options,4,FALSE)*Quote!D22</f>
        <v>5040</v>
      </c>
      <c r="E10" s="124">
        <f>VLOOKUP(C10,options,3,FALSE)*Quote!D22</f>
        <v>2800</v>
      </c>
      <c r="F10" s="124"/>
      <c r="G10" s="124"/>
      <c r="H10" s="124"/>
      <c r="I10" s="124"/>
      <c r="J10" s="124"/>
      <c r="K10" s="124"/>
      <c r="L10" s="124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</row>
    <row r="11" spans="1:63" s="98" customFormat="1" ht="26" x14ac:dyDescent="0.6">
      <c r="B11" s="107" t="s">
        <v>128</v>
      </c>
      <c r="C11" s="108" t="s">
        <v>129</v>
      </c>
      <c r="D11" s="109">
        <f>VLOOKUP(C11,options,4,FALSE)*Quote!O13</f>
        <v>351</v>
      </c>
      <c r="E11" s="124">
        <f>VLOOKUP(C11,options,3,FALSE)*Quote!O13</f>
        <v>195</v>
      </c>
      <c r="F11" s="124">
        <v>6</v>
      </c>
      <c r="G11" s="124">
        <v>7</v>
      </c>
      <c r="H11" s="124">
        <v>8</v>
      </c>
      <c r="I11" s="124">
        <v>9</v>
      </c>
      <c r="J11" s="124">
        <v>10</v>
      </c>
      <c r="K11" s="124"/>
      <c r="L11" s="124"/>
      <c r="M11" s="100">
        <f>IF(AND(C13="Timber",C12="Bi-Fold Door"),1,0)</f>
        <v>0</v>
      </c>
      <c r="N11" s="100">
        <f>IF(AND(C13="Timber",C12="Sliding Door"),1,0)</f>
        <v>0</v>
      </c>
      <c r="O11" s="100">
        <f>IF(AND(C13="uPVC",C12="Bi-Fold Door"),1,0)</f>
        <v>0</v>
      </c>
      <c r="P11" s="100">
        <f>SUM(M11:O11)</f>
        <v>0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</row>
    <row r="12" spans="1:63" s="98" customFormat="1" ht="26" x14ac:dyDescent="0.6">
      <c r="A12" s="128"/>
      <c r="B12" s="106" t="s">
        <v>130</v>
      </c>
      <c r="C12" s="108" t="s">
        <v>133</v>
      </c>
      <c r="D12" s="109"/>
      <c r="E12" s="100"/>
      <c r="F12" s="131" t="s">
        <v>136</v>
      </c>
      <c r="G12" s="131"/>
      <c r="H12" s="131"/>
      <c r="I12" s="131" t="s">
        <v>135</v>
      </c>
      <c r="J12" s="131"/>
      <c r="K12" s="125"/>
      <c r="L12" s="100"/>
      <c r="M12" s="100"/>
      <c r="N12" s="100"/>
      <c r="O12" s="100"/>
      <c r="P12" s="100"/>
      <c r="Q12" s="124">
        <f>VLOOKUP(C12,options,4,FALSE)</f>
        <v>3600</v>
      </c>
      <c r="R12" s="124">
        <f>VLOOKUP(C12,options,3,FALSE)</f>
        <v>2000</v>
      </c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</row>
    <row r="13" spans="1:63" s="98" customFormat="1" ht="26" x14ac:dyDescent="0.6">
      <c r="A13" s="128"/>
      <c r="B13" s="107" t="s">
        <v>134</v>
      </c>
      <c r="C13" s="110" t="s">
        <v>136</v>
      </c>
      <c r="D13" s="126">
        <f>IF(P11=1,"Invalid Material",0)</f>
        <v>0</v>
      </c>
      <c r="E13" s="127"/>
      <c r="F13" s="127" t="s">
        <v>197</v>
      </c>
      <c r="G13" s="127" t="s">
        <v>196</v>
      </c>
      <c r="H13" s="127" t="s">
        <v>192</v>
      </c>
      <c r="I13" s="127" t="s">
        <v>197</v>
      </c>
      <c r="J13" s="127" t="s">
        <v>196</v>
      </c>
      <c r="K13" s="127"/>
      <c r="L13" s="127"/>
      <c r="M13" s="100" t="s">
        <v>157</v>
      </c>
      <c r="N13" s="100"/>
      <c r="O13" s="100" t="s">
        <v>181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</row>
    <row r="14" spans="1:63" s="98" customFormat="1" ht="82.5" customHeight="1" x14ac:dyDescent="0.6">
      <c r="B14" s="111" t="s">
        <v>149</v>
      </c>
      <c r="C14" s="112">
        <v>3.6</v>
      </c>
      <c r="D14" s="113" cm="1">
        <f t="array" ref="D14">IF(C14&gt;M14,"Door size selected too large",_xlfn.IFS(AND(C13="Aluminium",C12="Bi-Fold Door"),H14,(AND(C13="Aluminium",C12="Sliding Door")),G14,(AND(C13="Aluminium",C12="French Doors")),F14,(AND(C13="uPVC",C12="French Doors")),I14,(AND(C13="uPVC",C12="Sliding Door")),J14))</f>
        <v>3845.4</v>
      </c>
      <c r="E14" s="124">
        <f>D14*0.66</f>
        <v>2537.9640000000004</v>
      </c>
      <c r="F14" s="124">
        <f>VLOOKUP($C14,door,F11,FALSE)</f>
        <v>4109.4000000000005</v>
      </c>
      <c r="G14" s="124">
        <f>VLOOKUP($C14,door,G11,FALSE)</f>
        <v>6448.5</v>
      </c>
      <c r="H14" s="124">
        <f>VLOOKUP($C14,door,H11,FALSE)</f>
        <v>3845.4</v>
      </c>
      <c r="I14" s="124">
        <f>VLOOKUP($C14,door,I11,FALSE)</f>
        <v>2521.8000000000002</v>
      </c>
      <c r="J14" s="124">
        <f>VLOOKUP($C14,door,J11,FALSE)</f>
        <v>2134</v>
      </c>
      <c r="K14" s="124"/>
      <c r="L14" s="124"/>
      <c r="M14" s="100">
        <f>D5-0.5</f>
        <v>5.5</v>
      </c>
      <c r="N14" s="100"/>
      <c r="O14" s="100">
        <f>C14-2</f>
        <v>1.6</v>
      </c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</row>
    <row r="15" spans="1:63" s="98" customFormat="1" ht="26" x14ac:dyDescent="0.6">
      <c r="B15" s="107" t="s">
        <v>137</v>
      </c>
      <c r="C15" s="108" t="s">
        <v>159</v>
      </c>
      <c r="D15" s="123">
        <f>VLOOKUP(C15,options,4,FALSE)*Quote!D97</f>
        <v>9000</v>
      </c>
      <c r="E15" s="99">
        <f>VLOOKUP(C15,options,3,FALSE)*Quote!D97</f>
        <v>180</v>
      </c>
      <c r="F15" s="99"/>
      <c r="G15" s="99"/>
      <c r="H15" s="99"/>
      <c r="I15" s="99"/>
      <c r="J15" s="99"/>
      <c r="K15" s="99"/>
      <c r="L15" s="99"/>
    </row>
    <row r="16" spans="1:63" s="98" customFormat="1" ht="26" x14ac:dyDescent="0.6">
      <c r="B16" s="107" t="s">
        <v>207</v>
      </c>
      <c r="C16" s="108">
        <v>3</v>
      </c>
      <c r="D16" s="109">
        <f>C16*150</f>
        <v>450</v>
      </c>
      <c r="E16" s="99">
        <f>C16*100</f>
        <v>300</v>
      </c>
      <c r="F16" s="99"/>
      <c r="G16" s="99"/>
      <c r="H16" s="99"/>
      <c r="I16" s="99"/>
      <c r="J16" s="99"/>
      <c r="K16" s="99"/>
      <c r="L16" s="99"/>
    </row>
    <row r="17" spans="2:12" s="98" customFormat="1" ht="26" x14ac:dyDescent="0.6">
      <c r="B17" s="107" t="s">
        <v>141</v>
      </c>
      <c r="C17" s="108" t="s">
        <v>163</v>
      </c>
      <c r="D17" s="109">
        <f>VLOOKUP(C17,options,4,FALSE)</f>
        <v>180</v>
      </c>
      <c r="E17" s="99">
        <f>VLOOKUP(C17,options,3,FALSE)</f>
        <v>100</v>
      </c>
      <c r="F17" s="99"/>
      <c r="G17" s="99"/>
      <c r="H17" s="99"/>
      <c r="I17" s="99"/>
      <c r="J17" s="99"/>
      <c r="K17" s="99"/>
      <c r="L17" s="99"/>
    </row>
    <row r="18" spans="2:12" s="98" customFormat="1" ht="52" x14ac:dyDescent="0.6">
      <c r="B18" s="107" t="s">
        <v>142</v>
      </c>
      <c r="C18" s="108" t="s">
        <v>211</v>
      </c>
      <c r="D18" s="109">
        <f>VLOOKUP(C18,options,4,FALSE)</f>
        <v>850</v>
      </c>
      <c r="E18" s="99">
        <f>VLOOKUP(C18,options,3,FALSE)</f>
        <v>850</v>
      </c>
      <c r="F18" s="99"/>
      <c r="G18" s="99"/>
      <c r="H18" s="99"/>
      <c r="I18" s="99"/>
      <c r="J18" s="99"/>
      <c r="K18" s="99"/>
      <c r="L18" s="99"/>
    </row>
    <row r="19" spans="2:12" s="98" customFormat="1" ht="52" x14ac:dyDescent="0.6">
      <c r="B19" s="107" t="s">
        <v>143</v>
      </c>
      <c r="C19" s="108" t="s">
        <v>208</v>
      </c>
      <c r="D19" s="109">
        <f>VLOOKUP(C19,options,4,FALSE)*Quote!D96</f>
        <v>1502.55</v>
      </c>
      <c r="E19" s="99">
        <f>VLOOKUP(C19,options,3,FALSE)*Quote!D96</f>
        <v>834.74999999999989</v>
      </c>
      <c r="F19" s="99"/>
      <c r="G19" s="99"/>
      <c r="H19" s="99"/>
      <c r="I19" s="99"/>
      <c r="J19" s="99"/>
      <c r="K19" s="99"/>
      <c r="L19" s="99"/>
    </row>
    <row r="20" spans="2:12" s="98" customFormat="1" ht="26" x14ac:dyDescent="0.6">
      <c r="B20" s="107" t="s">
        <v>146</v>
      </c>
      <c r="C20" s="108" t="s">
        <v>214</v>
      </c>
      <c r="D20" s="109">
        <f>VLOOKUP(C20,options,4,FALSE)*Quote!D94</f>
        <v>972</v>
      </c>
      <c r="E20" s="99">
        <f>VLOOKUP(C20,options,3,FALSE)*Quote!D94</f>
        <v>540</v>
      </c>
      <c r="F20" s="99"/>
      <c r="G20" s="99"/>
      <c r="H20" s="99"/>
      <c r="I20" s="99"/>
      <c r="J20" s="99"/>
      <c r="K20" s="99"/>
      <c r="L20" s="99"/>
    </row>
    <row r="21" spans="2:12" s="98" customFormat="1" ht="52" x14ac:dyDescent="0.6">
      <c r="B21" s="107" t="s">
        <v>151</v>
      </c>
      <c r="C21" s="108" t="s">
        <v>208</v>
      </c>
      <c r="D21" s="109">
        <f>VLOOKUP(C21,options,4,FALSE)*Quote!D94</f>
        <v>567</v>
      </c>
      <c r="E21" s="99">
        <f>VLOOKUP(C21,options,3,FALSE)*Quote!D94</f>
        <v>315</v>
      </c>
      <c r="F21" s="99"/>
      <c r="G21" s="99"/>
      <c r="H21" s="99"/>
      <c r="I21" s="99"/>
      <c r="J21" s="99"/>
      <c r="K21" s="99"/>
      <c r="L21" s="99"/>
    </row>
    <row r="22" spans="2:12" s="98" customFormat="1" ht="26" x14ac:dyDescent="0.6">
      <c r="B22" s="107" t="s">
        <v>182</v>
      </c>
      <c r="C22" s="108"/>
      <c r="D22" s="109">
        <f>IFERROR(VLOOKUP(C22,options,4,FALSE),0)</f>
        <v>0</v>
      </c>
      <c r="E22" s="99">
        <f>IFERROR(VLOOKUP(C22,options,3,FALSE),0)</f>
        <v>0</v>
      </c>
      <c r="F22" s="99"/>
      <c r="G22" s="99"/>
      <c r="H22" s="99"/>
      <c r="I22" s="99"/>
      <c r="J22" s="99"/>
      <c r="K22" s="99"/>
      <c r="L22" s="99"/>
    </row>
    <row r="23" spans="2:12" s="98" customFormat="1" ht="26" x14ac:dyDescent="0.6">
      <c r="B23" s="107" t="s">
        <v>182</v>
      </c>
      <c r="C23" s="108"/>
      <c r="D23" s="109">
        <f>IFERROR(VLOOKUP(C23,options,4,FALSE),0)</f>
        <v>0</v>
      </c>
      <c r="E23" s="99">
        <f>IFERROR(VLOOKUP(C23,options,3,FALSE),0)</f>
        <v>0</v>
      </c>
      <c r="F23" s="99"/>
      <c r="G23" s="99"/>
      <c r="H23" s="99"/>
      <c r="I23" s="99"/>
      <c r="J23" s="99"/>
      <c r="K23" s="99"/>
      <c r="L23" s="99"/>
    </row>
    <row r="24" spans="2:12" s="98" customFormat="1" ht="26" x14ac:dyDescent="0.6">
      <c r="B24" s="107" t="s">
        <v>182</v>
      </c>
      <c r="C24" s="108"/>
      <c r="D24" s="109">
        <f>IFERROR(VLOOKUP(C24,options,4,FALSE),0)</f>
        <v>0</v>
      </c>
      <c r="E24" s="99">
        <f>IFERROR(VLOOKUP(C24,options,3,FALSE),0)</f>
        <v>0</v>
      </c>
      <c r="F24" s="99"/>
      <c r="G24" s="99"/>
      <c r="H24" s="99"/>
      <c r="I24" s="99"/>
      <c r="J24" s="99"/>
      <c r="K24" s="99"/>
      <c r="L24" s="99"/>
    </row>
    <row r="25" spans="2:12" s="98" customFormat="1" ht="26" x14ac:dyDescent="0.6">
      <c r="B25" s="107" t="s">
        <v>182</v>
      </c>
      <c r="C25" s="108"/>
      <c r="D25" s="109">
        <f>IFERROR(VLOOKUP(C25,options,4,FALSE),0)</f>
        <v>0</v>
      </c>
      <c r="E25" s="99">
        <f>IFERROR(VLOOKUP(C25,options,3,FALSE),0)</f>
        <v>0</v>
      </c>
      <c r="F25" s="99"/>
      <c r="G25" s="99"/>
      <c r="H25" s="99"/>
      <c r="I25" s="99"/>
      <c r="J25" s="99"/>
      <c r="K25" s="99"/>
      <c r="L25" s="99"/>
    </row>
    <row r="26" spans="2:12" s="98" customFormat="1" ht="78" x14ac:dyDescent="0.6">
      <c r="B26" s="111" t="s">
        <v>183</v>
      </c>
      <c r="C26" s="108"/>
      <c r="D26" s="109">
        <f>500*C26</f>
        <v>0</v>
      </c>
      <c r="E26" s="99">
        <f>300*C26</f>
        <v>0</v>
      </c>
      <c r="F26" s="99"/>
      <c r="G26" s="99"/>
      <c r="H26" s="99"/>
      <c r="I26" s="99"/>
      <c r="J26" s="99"/>
      <c r="K26" s="99"/>
      <c r="L26" s="99"/>
    </row>
    <row r="27" spans="2:12" s="98" customFormat="1" ht="26" x14ac:dyDescent="0.6">
      <c r="B27" s="106"/>
      <c r="C27" s="114"/>
      <c r="D27" s="115"/>
    </row>
    <row r="28" spans="2:12" s="98" customFormat="1" ht="26" hidden="1" x14ac:dyDescent="0.6">
      <c r="B28" s="116" t="s">
        <v>161</v>
      </c>
      <c r="C28" s="117" t="s">
        <v>204</v>
      </c>
      <c r="D28" s="118">
        <f>IFERROR(SUM(D7:D26)+D34-D13,"Please Correct the errors")</f>
        <v>41642.902000000002</v>
      </c>
    </row>
    <row r="29" spans="2:12" s="98" customFormat="1" ht="26" x14ac:dyDescent="0.6">
      <c r="B29" s="114"/>
      <c r="C29" s="119" t="s">
        <v>216</v>
      </c>
      <c r="D29" s="120">
        <f>D28*1.2</f>
        <v>49971.482400000001</v>
      </c>
    </row>
    <row r="34" spans="2:63" x14ac:dyDescent="0.35">
      <c r="D34" s="96">
        <f>0*D13+0*D14</f>
        <v>0</v>
      </c>
    </row>
    <row r="35" spans="2:63" x14ac:dyDescent="0.35">
      <c r="B35" s="129" t="s">
        <v>205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</row>
    <row r="36" spans="2:63" x14ac:dyDescent="0.35">
      <c r="B36" s="129" t="s">
        <v>206</v>
      </c>
      <c r="C36" s="129"/>
      <c r="D36" s="129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</row>
  </sheetData>
  <sheetProtection algorithmName="SHA-512" hashValue="+LkOAufrnPpb+TdfvKCB1ua8hdvkaKEUrh/+lqUPMJS5gHzi/oW50NxhgNSMfmm/mXMwkWw2QW1hry4K3oY7Aw==" saltValue="unIdBuJlmDjGzTyBfK3IRg==" spinCount="100000" sheet="1" objects="1" scenarios="1"/>
  <mergeCells count="6">
    <mergeCell ref="B36:D36"/>
    <mergeCell ref="B5:C5"/>
    <mergeCell ref="B6:C6"/>
    <mergeCell ref="F12:H12"/>
    <mergeCell ref="I12:J12"/>
    <mergeCell ref="B35:BK35"/>
  </mergeCells>
  <conditionalFormatting sqref="C13">
    <cfRule type="expression" dxfId="1" priority="1">
      <formula>$P$11=1</formula>
    </cfRule>
  </conditionalFormatting>
  <conditionalFormatting sqref="C14">
    <cfRule type="cellIs" dxfId="0" priority="5" operator="greaterThan">
      <formula>$M$14</formula>
    </cfRule>
  </conditionalFormatting>
  <dataValidations count="2">
    <dataValidation type="whole" allowBlank="1" showInputMessage="1" showErrorMessage="1" sqref="C16" xr:uid="{FC383B5E-4BEB-48FE-971F-4172A3D76EC3}">
      <formula1>0</formula1>
      <formula2>100</formula2>
    </dataValidation>
    <dataValidation type="decimal" allowBlank="1" showInputMessage="1" showErrorMessage="1" sqref="C26" xr:uid="{9C7261EB-1196-424F-8658-5A2FB6A3A918}">
      <formula1>2</formula1>
      <formula2>10</formula2>
    </dataValidation>
  </dataValidations>
  <pageMargins left="0.7" right="0.7" top="0.16666666666666666" bottom="0.5312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DD429D31-10A5-47B1-BE5D-C14C24D3BEB4}">
          <x14:formula1>
            <xm:f>'Optional Extras'!$D$115:$D$130</xm:f>
          </x14:formula1>
          <xm:sqref>D5</xm:sqref>
        </x14:dataValidation>
        <x14:dataValidation type="list" allowBlank="1" showInputMessage="1" showErrorMessage="1" xr:uid="{807C49EA-19F0-42D8-9DB4-91E5F94C42D4}">
          <x14:formula1>
            <xm:f>'Optional Extras'!$D$131:$D$136</xm:f>
          </x14:formula1>
          <xm:sqref>D6</xm:sqref>
        </x14:dataValidation>
        <x14:dataValidation type="list" allowBlank="1" showInputMessage="1" showErrorMessage="1" xr:uid="{FC1F0E74-55B9-4512-ABA9-46F91F44CCDF}">
          <x14:formula1>
            <xm:f>'Optional Extras'!$D$3:$D$14</xm:f>
          </x14:formula1>
          <xm:sqref>C9</xm:sqref>
        </x14:dataValidation>
        <x14:dataValidation type="list" allowBlank="1" showInputMessage="1" showErrorMessage="1" xr:uid="{B38CE866-1FCC-4FBF-BA32-7BB84127586F}">
          <x14:formula1>
            <xm:f>'Optional Extras'!$D$15:$D$27</xm:f>
          </x14:formula1>
          <xm:sqref>C11</xm:sqref>
        </x14:dataValidation>
        <x14:dataValidation type="list" allowBlank="1" showInputMessage="1" showErrorMessage="1" xr:uid="{2145FFF6-E922-4A27-AC2A-BD97C80CDE7C}">
          <x14:formula1>
            <xm:f>'Optional Extras'!$D$137:$D$140</xm:f>
          </x14:formula1>
          <xm:sqref>C12</xm:sqref>
        </x14:dataValidation>
        <x14:dataValidation type="list" allowBlank="1" showInputMessage="1" showErrorMessage="1" xr:uid="{5D9FBF75-601B-420A-90F3-E1067802BA7C}">
          <x14:formula1>
            <xm:f>'Optional Extras'!$D$141:$D$143</xm:f>
          </x14:formula1>
          <xm:sqref>C13</xm:sqref>
        </x14:dataValidation>
        <x14:dataValidation type="list" allowBlank="1" showInputMessage="1" showErrorMessage="1" xr:uid="{5EE3056D-93F0-411F-85AE-226F18B1EA03}">
          <x14:formula1>
            <xm:f>'Optional Extras'!$D$85:$D$99</xm:f>
          </x14:formula1>
          <xm:sqref>C17</xm:sqref>
        </x14:dataValidation>
        <x14:dataValidation type="list" allowBlank="1" showInputMessage="1" showErrorMessage="1" xr:uid="{22A29B70-0A98-401F-AC41-A3FBDA15BD92}">
          <x14:formula1>
            <xm:f>'Optional Extras'!$D$144:$D$148</xm:f>
          </x14:formula1>
          <xm:sqref>C18</xm:sqref>
        </x14:dataValidation>
        <x14:dataValidation type="list" allowBlank="1" showInputMessage="1" showErrorMessage="1" xr:uid="{CE098E80-AE30-4416-A198-BFE066C80088}">
          <x14:formula1>
            <xm:f>'Optional Extras'!$D$56:$D$70</xm:f>
          </x14:formula1>
          <xm:sqref>C19</xm:sqref>
        </x14:dataValidation>
        <x14:dataValidation type="list" allowBlank="1" showInputMessage="1" showErrorMessage="1" xr:uid="{6AFED11D-D3C2-4D3F-A08D-7377F81A8213}">
          <x14:formula1>
            <xm:f>'Optional Extras'!$D$149:$D$157</xm:f>
          </x14:formula1>
          <xm:sqref>C20</xm:sqref>
        </x14:dataValidation>
        <x14:dataValidation type="list" allowBlank="1" showInputMessage="1" showErrorMessage="1" xr:uid="{FD9982FC-103B-460E-AAE9-61DEC1DFA1ED}">
          <x14:formula1>
            <xm:f>'Optional Extras'!$D$158:$D$164</xm:f>
          </x14:formula1>
          <xm:sqref>C21</xm:sqref>
        </x14:dataValidation>
        <x14:dataValidation type="list" allowBlank="1" showInputMessage="1" showErrorMessage="1" xr:uid="{55B8A418-D589-4A68-86C3-725FFEF3F3C8}">
          <x14:formula1>
            <xm:f>'Optional Extras'!$D$100:$D$114</xm:f>
          </x14:formula1>
          <xm:sqref>C22:C25</xm:sqref>
        </x14:dataValidation>
        <x14:dataValidation type="list" allowBlank="1" showInputMessage="1" showErrorMessage="1" xr:uid="{730CA4A1-D7A7-4633-9E2F-F4F5F6181C87}">
          <x14:formula1>
            <xm:f>'Optional Extras'!$D$165:$D$172</xm:f>
          </x14:formula1>
          <xm:sqref>C10</xm:sqref>
        </x14:dataValidation>
        <x14:dataValidation type="list" allowBlank="1" showInputMessage="1" showErrorMessage="1" xr:uid="{BE2FF86B-51D9-4EAB-A87A-492651060206}">
          <x14:formula1>
            <xm:f>'Optional Extras'!$D$28:$D$55</xm:f>
          </x14:formula1>
          <xm:sqref>C14</xm:sqref>
        </x14:dataValidation>
        <x14:dataValidation type="list" allowBlank="1" showInputMessage="1" showErrorMessage="1" xr:uid="{EAA0E5B6-0E7C-4D67-9A86-2CB1CA2B1A5D}">
          <x14:formula1>
            <xm:f>'Optional Extras'!$D$71:$D$84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A9164-AD29-4A60-9474-67F604C779E7}">
  <dimension ref="C2:M259"/>
  <sheetViews>
    <sheetView workbookViewId="0">
      <pane ySplit="2" topLeftCell="A157" activePane="bottomLeft" state="frozen"/>
      <selection activeCell="D1" sqref="D1"/>
      <selection pane="bottomLeft" activeCell="D169" sqref="D169"/>
    </sheetView>
  </sheetViews>
  <sheetFormatPr defaultRowHeight="14.5" x14ac:dyDescent="0.35"/>
  <cols>
    <col min="3" max="3" width="13.26953125" style="75" bestFit="1" customWidth="1"/>
    <col min="4" max="4" width="45.7265625" customWidth="1"/>
    <col min="6" max="7" width="9.54296875" bestFit="1" customWidth="1"/>
    <col min="9" max="9" width="12.7265625" bestFit="1" customWidth="1"/>
    <col min="10" max="10" width="14" customWidth="1"/>
    <col min="11" max="11" width="15" customWidth="1"/>
    <col min="12" max="12" width="14.1796875" customWidth="1"/>
    <col min="13" max="13" width="13" customWidth="1"/>
  </cols>
  <sheetData>
    <row r="2" spans="3:8" x14ac:dyDescent="0.35">
      <c r="E2" s="88" t="s">
        <v>124</v>
      </c>
      <c r="F2" s="88"/>
      <c r="G2" s="88"/>
      <c r="H2" s="88"/>
    </row>
    <row r="3" spans="3:8" x14ac:dyDescent="0.35">
      <c r="C3" s="133" t="s">
        <v>119</v>
      </c>
      <c r="D3" t="s">
        <v>56</v>
      </c>
      <c r="E3" t="s">
        <v>166</v>
      </c>
      <c r="F3">
        <v>28</v>
      </c>
      <c r="G3">
        <f>F3*H3</f>
        <v>50.4</v>
      </c>
      <c r="H3" s="86">
        <f>Quote!G$7</f>
        <v>1.8</v>
      </c>
    </row>
    <row r="4" spans="3:8" x14ac:dyDescent="0.35">
      <c r="C4" s="133"/>
      <c r="D4" t="s">
        <v>57</v>
      </c>
      <c r="E4" t="s">
        <v>166</v>
      </c>
      <c r="F4">
        <v>35</v>
      </c>
      <c r="G4">
        <f t="shared" ref="G4:G7" si="0">F4*H4</f>
        <v>63</v>
      </c>
      <c r="H4" s="86">
        <f>Quote!G$7</f>
        <v>1.8</v>
      </c>
    </row>
    <row r="5" spans="3:8" x14ac:dyDescent="0.35">
      <c r="C5" s="133"/>
      <c r="D5" t="s">
        <v>60</v>
      </c>
      <c r="E5" t="s">
        <v>166</v>
      </c>
      <c r="F5">
        <v>70</v>
      </c>
      <c r="G5">
        <f t="shared" si="0"/>
        <v>126</v>
      </c>
      <c r="H5" s="86">
        <f>Quote!G$7</f>
        <v>1.8</v>
      </c>
    </row>
    <row r="6" spans="3:8" x14ac:dyDescent="0.35">
      <c r="C6" s="133"/>
      <c r="D6" t="s">
        <v>58</v>
      </c>
      <c r="E6" t="s">
        <v>166</v>
      </c>
      <c r="F6">
        <v>80</v>
      </c>
      <c r="G6">
        <f t="shared" si="0"/>
        <v>144</v>
      </c>
      <c r="H6" s="86">
        <f>Quote!G$7</f>
        <v>1.8</v>
      </c>
    </row>
    <row r="7" spans="3:8" x14ac:dyDescent="0.35">
      <c r="C7" s="133"/>
      <c r="D7" t="s">
        <v>59</v>
      </c>
      <c r="E7" t="s">
        <v>166</v>
      </c>
      <c r="F7">
        <v>120</v>
      </c>
      <c r="G7">
        <f t="shared" si="0"/>
        <v>216</v>
      </c>
      <c r="H7" s="86">
        <f>Quote!G$7</f>
        <v>1.8</v>
      </c>
    </row>
    <row r="8" spans="3:8" x14ac:dyDescent="0.35">
      <c r="C8" s="133"/>
      <c r="H8" s="86">
        <f>Quote!G$7</f>
        <v>1.8</v>
      </c>
    </row>
    <row r="9" spans="3:8" x14ac:dyDescent="0.35">
      <c r="C9" s="133"/>
      <c r="H9" s="86">
        <f>Quote!G$7</f>
        <v>1.8</v>
      </c>
    </row>
    <row r="10" spans="3:8" x14ac:dyDescent="0.35">
      <c r="C10" s="133"/>
      <c r="H10" s="86">
        <f>Quote!G$7</f>
        <v>1.8</v>
      </c>
    </row>
    <row r="11" spans="3:8" x14ac:dyDescent="0.35">
      <c r="C11" s="133"/>
      <c r="H11" s="86">
        <f>Quote!G$7</f>
        <v>1.8</v>
      </c>
    </row>
    <row r="12" spans="3:8" x14ac:dyDescent="0.35">
      <c r="C12" s="133"/>
      <c r="H12" s="86">
        <f>Quote!G$7</f>
        <v>1.8</v>
      </c>
    </row>
    <row r="13" spans="3:8" x14ac:dyDescent="0.35">
      <c r="C13" s="133"/>
      <c r="H13" s="86">
        <f>Quote!G$7</f>
        <v>1.8</v>
      </c>
    </row>
    <row r="14" spans="3:8" x14ac:dyDescent="0.35">
      <c r="C14" s="133"/>
      <c r="H14" s="86">
        <f>Quote!G$7</f>
        <v>1.8</v>
      </c>
    </row>
    <row r="15" spans="3:8" x14ac:dyDescent="0.35">
      <c r="C15" s="135" t="s">
        <v>120</v>
      </c>
      <c r="D15" t="s">
        <v>59</v>
      </c>
      <c r="E15" t="s">
        <v>166</v>
      </c>
      <c r="F15">
        <v>120</v>
      </c>
      <c r="G15">
        <f>F15*H15</f>
        <v>216</v>
      </c>
      <c r="H15" s="86">
        <f>Quote!G$7</f>
        <v>1.8</v>
      </c>
    </row>
    <row r="16" spans="3:8" x14ac:dyDescent="0.35">
      <c r="C16" s="135"/>
      <c r="D16" t="s">
        <v>129</v>
      </c>
      <c r="E16" t="s">
        <v>166</v>
      </c>
      <c r="F16">
        <v>65</v>
      </c>
      <c r="G16">
        <f t="shared" ref="G16:G17" si="1">F16*H16</f>
        <v>117</v>
      </c>
      <c r="H16" s="86">
        <f>Quote!G$7</f>
        <v>1.8</v>
      </c>
    </row>
    <row r="17" spans="3:13" x14ac:dyDescent="0.35">
      <c r="C17" s="135"/>
      <c r="D17" t="s">
        <v>180</v>
      </c>
      <c r="E17" t="s">
        <v>166</v>
      </c>
      <c r="F17">
        <v>60</v>
      </c>
      <c r="G17">
        <f t="shared" si="1"/>
        <v>108</v>
      </c>
      <c r="H17" s="86">
        <f>Quote!G$7</f>
        <v>1.8</v>
      </c>
    </row>
    <row r="18" spans="3:13" x14ac:dyDescent="0.35">
      <c r="C18" s="135"/>
      <c r="H18" s="86">
        <f>Quote!G$7</f>
        <v>1.8</v>
      </c>
    </row>
    <row r="19" spans="3:13" x14ac:dyDescent="0.35">
      <c r="C19" s="135"/>
      <c r="H19" s="86">
        <f>Quote!G$7</f>
        <v>1.8</v>
      </c>
    </row>
    <row r="20" spans="3:13" x14ac:dyDescent="0.35">
      <c r="C20" s="135"/>
      <c r="H20" s="86">
        <f>Quote!G$7</f>
        <v>1.8</v>
      </c>
    </row>
    <row r="21" spans="3:13" x14ac:dyDescent="0.35">
      <c r="C21" s="135"/>
      <c r="H21" s="86">
        <f>Quote!G$7</f>
        <v>1.8</v>
      </c>
    </row>
    <row r="22" spans="3:13" x14ac:dyDescent="0.35">
      <c r="C22" s="135"/>
      <c r="H22" s="86">
        <f>Quote!G$7</f>
        <v>1.8</v>
      </c>
    </row>
    <row r="23" spans="3:13" x14ac:dyDescent="0.35">
      <c r="C23" s="135"/>
      <c r="H23" s="86">
        <f>Quote!G$7</f>
        <v>1.8</v>
      </c>
    </row>
    <row r="24" spans="3:13" x14ac:dyDescent="0.35">
      <c r="C24" s="135"/>
      <c r="H24" s="86">
        <f>Quote!G$7</f>
        <v>1.8</v>
      </c>
    </row>
    <row r="25" spans="3:13" x14ac:dyDescent="0.35">
      <c r="C25" s="135"/>
      <c r="H25" s="86">
        <f>Quote!G$7</f>
        <v>1.8</v>
      </c>
    </row>
    <row r="26" spans="3:13" x14ac:dyDescent="0.35">
      <c r="C26" s="135"/>
      <c r="H26" s="86">
        <f>Quote!G$7</f>
        <v>1.8</v>
      </c>
      <c r="I26" s="132" t="s">
        <v>136</v>
      </c>
      <c r="J26" s="132"/>
      <c r="K26" s="132"/>
      <c r="L26" s="132" t="s">
        <v>135</v>
      </c>
      <c r="M26" s="132"/>
    </row>
    <row r="27" spans="3:13" x14ac:dyDescent="0.35">
      <c r="C27" s="135"/>
      <c r="H27" s="86">
        <f>Quote!G$7</f>
        <v>1.8</v>
      </c>
      <c r="I27" s="90" t="s">
        <v>197</v>
      </c>
      <c r="J27" s="90" t="s">
        <v>196</v>
      </c>
      <c r="K27" s="90" t="s">
        <v>192</v>
      </c>
      <c r="L27" s="90" t="s">
        <v>197</v>
      </c>
      <c r="M27" s="90" t="s">
        <v>196</v>
      </c>
    </row>
    <row r="28" spans="3:13" x14ac:dyDescent="0.35">
      <c r="C28" s="133" t="s">
        <v>150</v>
      </c>
      <c r="D28">
        <v>2</v>
      </c>
      <c r="F28">
        <f>(D28-2)*300</f>
        <v>0</v>
      </c>
      <c r="G28">
        <f>F28*H28</f>
        <v>0</v>
      </c>
      <c r="H28" s="86">
        <f>Quote!G$7</f>
        <v>1.8</v>
      </c>
      <c r="I28">
        <f>Doors!P3*H28</f>
        <v>2309.4</v>
      </c>
      <c r="J28">
        <f>Doors!P21*H28</f>
        <v>2997</v>
      </c>
      <c r="K28">
        <f>Doors!P10*H28</f>
        <v>2725.2000000000003</v>
      </c>
      <c r="L28">
        <f>Doors!O3*H28</f>
        <v>1216.8</v>
      </c>
      <c r="M28">
        <f>Doors!O21*H28</f>
        <v>1247.4000000000001</v>
      </c>
    </row>
    <row r="29" spans="3:13" x14ac:dyDescent="0.35">
      <c r="C29" s="133"/>
      <c r="D29">
        <v>2.2000000000000002</v>
      </c>
      <c r="F29">
        <f t="shared" ref="F29:F30" si="2">(D29-2)*300</f>
        <v>60.000000000000057</v>
      </c>
      <c r="G29">
        <f t="shared" ref="G29:G42" si="3">F29*H29</f>
        <v>108.0000000000001</v>
      </c>
      <c r="H29" s="86">
        <f>Quote!G$7</f>
        <v>1.8</v>
      </c>
      <c r="I29">
        <f>AVERAGE(I28,I30)</f>
        <v>2462.4</v>
      </c>
      <c r="J29">
        <f>AVERAGE(J28,J30)</f>
        <v>3185.1000000000004</v>
      </c>
      <c r="K29">
        <f>Doors!P11*H29</f>
        <v>2831.4</v>
      </c>
      <c r="L29">
        <f>L28+175</f>
        <v>1391.8</v>
      </c>
      <c r="M29">
        <f>Doors!O22*H29</f>
        <v>1312.2</v>
      </c>
    </row>
    <row r="30" spans="3:13" x14ac:dyDescent="0.35">
      <c r="C30" s="133"/>
      <c r="D30">
        <v>2.4</v>
      </c>
      <c r="F30">
        <f t="shared" si="2"/>
        <v>119.99999999999997</v>
      </c>
      <c r="G30">
        <f t="shared" si="3"/>
        <v>215.99999999999994</v>
      </c>
      <c r="H30" s="86">
        <f>Quote!G$7</f>
        <v>1.8</v>
      </c>
      <c r="I30">
        <f>Doors!P4*H29</f>
        <v>2615.4</v>
      </c>
      <c r="J30">
        <f>Doors!P23*H30</f>
        <v>3373.2000000000003</v>
      </c>
      <c r="K30">
        <f>Doors!P12*H30</f>
        <v>2932.2000000000003</v>
      </c>
      <c r="L30">
        <f>L29+175</f>
        <v>1566.8</v>
      </c>
      <c r="M30">
        <f>Doors!O23*H30</f>
        <v>1418.4</v>
      </c>
    </row>
    <row r="31" spans="3:13" x14ac:dyDescent="0.35">
      <c r="C31" s="133"/>
      <c r="D31">
        <v>2.6</v>
      </c>
      <c r="F31">
        <f t="shared" ref="F31:F35" si="4">(D31-2)*300</f>
        <v>180.00000000000003</v>
      </c>
      <c r="G31">
        <f t="shared" si="3"/>
        <v>324.00000000000006</v>
      </c>
      <c r="H31" s="86">
        <f>Quote!G$7</f>
        <v>1.8</v>
      </c>
      <c r="I31">
        <f>AVERAGE(I30,I32)</f>
        <v>2919.6000000000004</v>
      </c>
      <c r="J31">
        <f>J30+200</f>
        <v>3573.2000000000003</v>
      </c>
      <c r="K31">
        <v>2510</v>
      </c>
      <c r="L31">
        <f>Doors!O4*H31</f>
        <v>1827</v>
      </c>
      <c r="M31">
        <f>M30+250</f>
        <v>1668.4</v>
      </c>
    </row>
    <row r="32" spans="3:13" x14ac:dyDescent="0.35">
      <c r="C32" s="133"/>
      <c r="D32">
        <v>2.8</v>
      </c>
      <c r="F32">
        <f t="shared" si="4"/>
        <v>239.99999999999994</v>
      </c>
      <c r="G32">
        <f t="shared" si="3"/>
        <v>431.99999999999989</v>
      </c>
      <c r="H32" s="86">
        <f>Quote!G$7</f>
        <v>1.8</v>
      </c>
      <c r="I32">
        <f>AVERAGE(I30,I33)</f>
        <v>3223.8</v>
      </c>
      <c r="J32">
        <f>J31+200</f>
        <v>3773.2000000000003</v>
      </c>
      <c r="K32">
        <v>2610</v>
      </c>
      <c r="L32">
        <f>L31+200</f>
        <v>2027</v>
      </c>
      <c r="M32">
        <f>M31+250</f>
        <v>1918.4</v>
      </c>
    </row>
    <row r="33" spans="3:13" x14ac:dyDescent="0.35">
      <c r="C33" s="133"/>
      <c r="D33">
        <v>3</v>
      </c>
      <c r="F33">
        <f t="shared" si="4"/>
        <v>300</v>
      </c>
      <c r="G33">
        <f t="shared" si="3"/>
        <v>540</v>
      </c>
      <c r="H33" s="86">
        <f>Quote!G$7</f>
        <v>1.8</v>
      </c>
      <c r="I33">
        <f>Doors!P6*H33</f>
        <v>3832.2000000000003</v>
      </c>
      <c r="J33">
        <f>Doors!P24*H33</f>
        <v>4197.6000000000004</v>
      </c>
      <c r="K33">
        <f>Doors!P13*H33</f>
        <v>3245.4</v>
      </c>
      <c r="L33">
        <f>Doors!I6*H32</f>
        <v>2203.2000000000003</v>
      </c>
      <c r="M33">
        <f>Doors!O24*H33</f>
        <v>2208.6</v>
      </c>
    </row>
    <row r="34" spans="3:13" x14ac:dyDescent="0.35">
      <c r="C34" s="133"/>
      <c r="D34">
        <v>3.2</v>
      </c>
      <c r="F34">
        <f t="shared" si="4"/>
        <v>360.00000000000006</v>
      </c>
      <c r="G34">
        <f t="shared" si="3"/>
        <v>648.00000000000011</v>
      </c>
      <c r="H34" s="86">
        <f>Quote!G$7</f>
        <v>1.8</v>
      </c>
      <c r="I34">
        <f>Doors!P7*H34</f>
        <v>3929.4</v>
      </c>
      <c r="J34">
        <v>4100</v>
      </c>
      <c r="K34">
        <f>K33+200</f>
        <v>3445.4</v>
      </c>
      <c r="L34">
        <f>Doors!I7*H33</f>
        <v>2273.4</v>
      </c>
      <c r="M34">
        <f>1264/1.2*H34</f>
        <v>1896.0000000000002</v>
      </c>
    </row>
    <row r="35" spans="3:13" x14ac:dyDescent="0.35">
      <c r="C35" s="133"/>
      <c r="D35">
        <v>3.4</v>
      </c>
      <c r="F35">
        <f t="shared" si="4"/>
        <v>420</v>
      </c>
      <c r="G35">
        <f t="shared" si="3"/>
        <v>756</v>
      </c>
      <c r="H35" s="86">
        <f>Quote!G$7</f>
        <v>1.8</v>
      </c>
      <c r="I35">
        <f>Doors!P8*H35</f>
        <v>4012.2000000000003</v>
      </c>
      <c r="J35">
        <v>4400</v>
      </c>
      <c r="K35">
        <f t="shared" ref="K35:K37" si="5">K34+200</f>
        <v>3645.4</v>
      </c>
      <c r="L35">
        <f>Doors!I8*H34</f>
        <v>2345.4</v>
      </c>
      <c r="M35">
        <f>1356/1.2*H35</f>
        <v>2034</v>
      </c>
    </row>
    <row r="36" spans="3:13" x14ac:dyDescent="0.35">
      <c r="C36" s="133"/>
      <c r="D36">
        <v>3.6</v>
      </c>
      <c r="F36">
        <f>(D36-2)*300+2000</f>
        <v>2480</v>
      </c>
      <c r="G36">
        <f t="shared" si="3"/>
        <v>4464</v>
      </c>
      <c r="H36" s="86">
        <f>Quote!G$7</f>
        <v>1.8</v>
      </c>
      <c r="I36">
        <f>Doors!P9*H36</f>
        <v>4109.4000000000005</v>
      </c>
      <c r="J36">
        <f>(4299/1.2)*H36</f>
        <v>6448.5</v>
      </c>
      <c r="K36">
        <f t="shared" si="5"/>
        <v>3845.4</v>
      </c>
      <c r="L36">
        <f>Doors!I9*H35</f>
        <v>2521.8000000000002</v>
      </c>
      <c r="M36">
        <f>M35+100</f>
        <v>2134</v>
      </c>
    </row>
    <row r="37" spans="3:13" x14ac:dyDescent="0.35">
      <c r="C37" s="133"/>
      <c r="D37">
        <v>3.8</v>
      </c>
      <c r="F37">
        <f t="shared" ref="F37:F42" si="6">(D37-2)*300+2000</f>
        <v>2540</v>
      </c>
      <c r="G37">
        <f t="shared" si="3"/>
        <v>4572</v>
      </c>
      <c r="H37" s="86">
        <f>Quote!G$7</f>
        <v>1.8</v>
      </c>
      <c r="I37" t="s">
        <v>198</v>
      </c>
      <c r="J37">
        <v>5900</v>
      </c>
      <c r="K37">
        <f t="shared" si="5"/>
        <v>4045.4</v>
      </c>
      <c r="L37" t="s">
        <v>198</v>
      </c>
      <c r="M37">
        <f>M36+100</f>
        <v>2234</v>
      </c>
    </row>
    <row r="38" spans="3:13" x14ac:dyDescent="0.35">
      <c r="C38" s="133"/>
      <c r="D38">
        <v>4</v>
      </c>
      <c r="F38">
        <f t="shared" si="6"/>
        <v>2600</v>
      </c>
      <c r="G38">
        <f t="shared" si="3"/>
        <v>4680</v>
      </c>
      <c r="H38" s="86">
        <f>Quote!G$7</f>
        <v>1.8</v>
      </c>
      <c r="I38" t="s">
        <v>198</v>
      </c>
      <c r="J38">
        <f>Doors!P25*H38</f>
        <v>7947</v>
      </c>
      <c r="K38">
        <f>Doors!P14*H38</f>
        <v>4633.2</v>
      </c>
      <c r="L38" t="s">
        <v>198</v>
      </c>
      <c r="M38">
        <f>M37+100</f>
        <v>2334</v>
      </c>
    </row>
    <row r="39" spans="3:13" x14ac:dyDescent="0.35">
      <c r="C39" s="133"/>
      <c r="D39">
        <v>4.2</v>
      </c>
      <c r="F39">
        <f t="shared" si="6"/>
        <v>2660</v>
      </c>
      <c r="G39">
        <f t="shared" si="3"/>
        <v>4788</v>
      </c>
      <c r="H39" s="86">
        <f>Quote!G$7</f>
        <v>1.8</v>
      </c>
      <c r="I39" t="s">
        <v>198</v>
      </c>
      <c r="J39">
        <f>J38+200</f>
        <v>8147</v>
      </c>
      <c r="K39">
        <v>3950</v>
      </c>
      <c r="L39" t="s">
        <v>198</v>
      </c>
      <c r="M39">
        <f>AVERAGE(M38,M40)</f>
        <v>2785.2</v>
      </c>
    </row>
    <row r="40" spans="3:13" x14ac:dyDescent="0.35">
      <c r="C40" s="133"/>
      <c r="D40">
        <v>4.4000000000000004</v>
      </c>
      <c r="F40">
        <f t="shared" si="6"/>
        <v>2720</v>
      </c>
      <c r="G40">
        <f t="shared" si="3"/>
        <v>4896</v>
      </c>
      <c r="H40" s="86">
        <f>Quote!G$7</f>
        <v>1.8</v>
      </c>
      <c r="I40" t="s">
        <v>198</v>
      </c>
      <c r="J40">
        <f>J39+200</f>
        <v>8347</v>
      </c>
      <c r="K40">
        <f>Doors!P15*H40</f>
        <v>4865.4000000000005</v>
      </c>
      <c r="L40" t="s">
        <v>198</v>
      </c>
      <c r="M40">
        <f>Doors!O26*H40</f>
        <v>3236.4</v>
      </c>
    </row>
    <row r="41" spans="3:13" x14ac:dyDescent="0.35">
      <c r="C41" s="133"/>
      <c r="D41">
        <v>4.5999999999999996</v>
      </c>
      <c r="F41">
        <f t="shared" si="6"/>
        <v>2780</v>
      </c>
      <c r="G41">
        <f t="shared" si="3"/>
        <v>5004</v>
      </c>
      <c r="H41" s="86">
        <f>Quote!G$7</f>
        <v>1.8</v>
      </c>
      <c r="I41" t="s">
        <v>198</v>
      </c>
      <c r="J41">
        <f>Doors!P26*H41</f>
        <v>8548.2000000000007</v>
      </c>
      <c r="K41">
        <f>K40+150</f>
        <v>5015.4000000000005</v>
      </c>
      <c r="L41" t="s">
        <v>198</v>
      </c>
      <c r="M41">
        <f>M40+150</f>
        <v>3386.4</v>
      </c>
    </row>
    <row r="42" spans="3:13" x14ac:dyDescent="0.35">
      <c r="C42" s="133"/>
      <c r="D42">
        <v>4.8</v>
      </c>
      <c r="F42">
        <f t="shared" si="6"/>
        <v>2840</v>
      </c>
      <c r="G42">
        <f t="shared" si="3"/>
        <v>5112</v>
      </c>
      <c r="H42" s="86">
        <f>Quote!G$7</f>
        <v>1.8</v>
      </c>
      <c r="I42" t="s">
        <v>198</v>
      </c>
      <c r="J42" t="s">
        <v>199</v>
      </c>
      <c r="K42">
        <f>K41+150</f>
        <v>5165.4000000000005</v>
      </c>
      <c r="L42" t="s">
        <v>198</v>
      </c>
      <c r="M42">
        <f t="shared" ref="M42" si="7">M41+150</f>
        <v>3536.4</v>
      </c>
    </row>
    <row r="43" spans="3:13" x14ac:dyDescent="0.35">
      <c r="C43" s="133"/>
      <c r="H43" s="86">
        <f>Quote!G$7</f>
        <v>1.8</v>
      </c>
    </row>
    <row r="44" spans="3:13" x14ac:dyDescent="0.35">
      <c r="C44" s="133"/>
      <c r="H44" s="86">
        <f>Quote!G$7</f>
        <v>1.8</v>
      </c>
    </row>
    <row r="45" spans="3:13" x14ac:dyDescent="0.35">
      <c r="C45" s="133"/>
      <c r="H45" s="86">
        <f>Quote!G$7</f>
        <v>1.8</v>
      </c>
    </row>
    <row r="46" spans="3:13" x14ac:dyDescent="0.35">
      <c r="C46" s="133"/>
      <c r="H46" s="86">
        <f>Quote!G$7</f>
        <v>1.8</v>
      </c>
    </row>
    <row r="47" spans="3:13" x14ac:dyDescent="0.35">
      <c r="C47" s="133"/>
      <c r="H47" s="86">
        <f>Quote!G$7</f>
        <v>1.8</v>
      </c>
    </row>
    <row r="48" spans="3:13" x14ac:dyDescent="0.35">
      <c r="C48" s="133"/>
      <c r="H48" s="86">
        <f>Quote!G$7</f>
        <v>1.8</v>
      </c>
    </row>
    <row r="49" spans="3:8" x14ac:dyDescent="0.35">
      <c r="C49" s="133"/>
      <c r="H49" s="86">
        <f>Quote!G$7</f>
        <v>1.8</v>
      </c>
    </row>
    <row r="50" spans="3:8" x14ac:dyDescent="0.35">
      <c r="C50" s="133"/>
      <c r="H50" s="86">
        <f>Quote!G$7</f>
        <v>1.8</v>
      </c>
    </row>
    <row r="51" spans="3:8" x14ac:dyDescent="0.35">
      <c r="C51" s="133"/>
      <c r="H51" s="86">
        <f>Quote!G$7</f>
        <v>1.8</v>
      </c>
    </row>
    <row r="52" spans="3:8" x14ac:dyDescent="0.35">
      <c r="C52" s="133"/>
      <c r="H52" s="86">
        <f>Quote!G$7</f>
        <v>1.8</v>
      </c>
    </row>
    <row r="53" spans="3:8" x14ac:dyDescent="0.35">
      <c r="C53" s="133"/>
      <c r="H53" s="86">
        <f>Quote!G$7</f>
        <v>1.8</v>
      </c>
    </row>
    <row r="54" spans="3:8" x14ac:dyDescent="0.35">
      <c r="C54" s="133"/>
      <c r="H54" s="86">
        <f>Quote!G$7</f>
        <v>1.8</v>
      </c>
    </row>
    <row r="55" spans="3:8" x14ac:dyDescent="0.35">
      <c r="C55" s="133"/>
      <c r="H55" s="86">
        <f>Quote!G$7</f>
        <v>1.8</v>
      </c>
    </row>
    <row r="56" spans="3:8" x14ac:dyDescent="0.35">
      <c r="C56" s="134" t="s">
        <v>121</v>
      </c>
      <c r="D56" t="s">
        <v>208</v>
      </c>
      <c r="E56" t="s">
        <v>9</v>
      </c>
      <c r="F56">
        <v>17.5</v>
      </c>
      <c r="G56">
        <f>F56*H56</f>
        <v>31.5</v>
      </c>
      <c r="H56" s="86">
        <f>Quote!G$7</f>
        <v>1.8</v>
      </c>
    </row>
    <row r="57" spans="3:8" x14ac:dyDescent="0.35">
      <c r="C57" s="134"/>
      <c r="D57" t="s">
        <v>144</v>
      </c>
      <c r="E57" t="s">
        <v>9</v>
      </c>
      <c r="F57">
        <v>12</v>
      </c>
      <c r="G57">
        <f t="shared" ref="G57:G58" si="8">F57*H57</f>
        <v>21.6</v>
      </c>
      <c r="H57" s="86">
        <f>Quote!G$7</f>
        <v>1.8</v>
      </c>
    </row>
    <row r="58" spans="3:8" x14ac:dyDescent="0.35">
      <c r="C58" s="134"/>
      <c r="D58" t="s">
        <v>145</v>
      </c>
      <c r="E58" t="s">
        <v>166</v>
      </c>
      <c r="F58">
        <v>50</v>
      </c>
      <c r="G58">
        <f t="shared" si="8"/>
        <v>90</v>
      </c>
      <c r="H58" s="86">
        <f>Quote!G$7</f>
        <v>1.8</v>
      </c>
    </row>
    <row r="59" spans="3:8" x14ac:dyDescent="0.35">
      <c r="C59" s="134"/>
      <c r="H59" s="86">
        <f>Quote!G$7</f>
        <v>1.8</v>
      </c>
    </row>
    <row r="60" spans="3:8" x14ac:dyDescent="0.35">
      <c r="C60" s="134"/>
      <c r="H60" s="86">
        <f>Quote!G$7</f>
        <v>1.8</v>
      </c>
    </row>
    <row r="61" spans="3:8" x14ac:dyDescent="0.35">
      <c r="C61" s="134"/>
      <c r="H61" s="86">
        <f>Quote!G$7</f>
        <v>1.8</v>
      </c>
    </row>
    <row r="62" spans="3:8" x14ac:dyDescent="0.35">
      <c r="C62" s="134"/>
      <c r="H62" s="86">
        <f>Quote!G$7</f>
        <v>1.8</v>
      </c>
    </row>
    <row r="63" spans="3:8" x14ac:dyDescent="0.35">
      <c r="C63" s="134"/>
      <c r="H63" s="86">
        <f>Quote!G$7</f>
        <v>1.8</v>
      </c>
    </row>
    <row r="64" spans="3:8" x14ac:dyDescent="0.35">
      <c r="C64" s="134"/>
      <c r="H64" s="86">
        <f>Quote!G$7</f>
        <v>1.8</v>
      </c>
    </row>
    <row r="65" spans="3:8" x14ac:dyDescent="0.35">
      <c r="C65" s="134"/>
      <c r="H65" s="86">
        <f>Quote!G$7</f>
        <v>1.8</v>
      </c>
    </row>
    <row r="66" spans="3:8" x14ac:dyDescent="0.35">
      <c r="C66" s="134"/>
      <c r="H66" s="86">
        <f>Quote!G$7</f>
        <v>1.8</v>
      </c>
    </row>
    <row r="67" spans="3:8" x14ac:dyDescent="0.35">
      <c r="C67" s="134"/>
      <c r="H67" s="86">
        <f>Quote!G$7</f>
        <v>1.8</v>
      </c>
    </row>
    <row r="68" spans="3:8" x14ac:dyDescent="0.35">
      <c r="C68" s="134"/>
      <c r="H68" s="86">
        <f>Quote!G$7</f>
        <v>1.8</v>
      </c>
    </row>
    <row r="69" spans="3:8" x14ac:dyDescent="0.35">
      <c r="C69" s="134"/>
      <c r="H69" s="86">
        <f>Quote!G$7</f>
        <v>1.8</v>
      </c>
    </row>
    <row r="70" spans="3:8" x14ac:dyDescent="0.35">
      <c r="C70" s="134"/>
      <c r="H70" s="86">
        <f>Quote!G$7</f>
        <v>1.8</v>
      </c>
    </row>
    <row r="71" spans="3:8" x14ac:dyDescent="0.35">
      <c r="C71" s="133"/>
      <c r="D71" t="s">
        <v>139</v>
      </c>
      <c r="E71" t="s">
        <v>184</v>
      </c>
      <c r="F71">
        <v>50</v>
      </c>
      <c r="G71">
        <v>1500</v>
      </c>
      <c r="H71" s="86">
        <f>Quote!G$7</f>
        <v>1.8</v>
      </c>
    </row>
    <row r="72" spans="3:8" x14ac:dyDescent="0.35">
      <c r="C72" s="133"/>
      <c r="D72" t="s">
        <v>159</v>
      </c>
      <c r="E72" t="s">
        <v>184</v>
      </c>
      <c r="F72">
        <v>10</v>
      </c>
      <c r="G72">
        <v>500</v>
      </c>
      <c r="H72" s="86">
        <f>Quote!G$7</f>
        <v>1.8</v>
      </c>
    </row>
    <row r="73" spans="3:8" x14ac:dyDescent="0.35">
      <c r="C73" s="133"/>
      <c r="D73" t="s">
        <v>212</v>
      </c>
      <c r="G73">
        <v>3000</v>
      </c>
      <c r="H73" s="86">
        <f>Quote!G$7</f>
        <v>1.8</v>
      </c>
    </row>
    <row r="74" spans="3:8" x14ac:dyDescent="0.35">
      <c r="C74" s="133"/>
      <c r="D74" t="s">
        <v>213</v>
      </c>
      <c r="G74">
        <v>0</v>
      </c>
      <c r="H74" s="86">
        <f>Quote!G$7</f>
        <v>1.8</v>
      </c>
    </row>
    <row r="75" spans="3:8" x14ac:dyDescent="0.35">
      <c r="C75" s="133"/>
      <c r="H75" s="86">
        <f>Quote!G$7</f>
        <v>1.8</v>
      </c>
    </row>
    <row r="76" spans="3:8" x14ac:dyDescent="0.35">
      <c r="C76" s="133"/>
      <c r="H76" s="86">
        <f>Quote!G$7</f>
        <v>1.8</v>
      </c>
    </row>
    <row r="77" spans="3:8" x14ac:dyDescent="0.35">
      <c r="C77" s="133"/>
      <c r="H77" s="86">
        <f>Quote!G$7</f>
        <v>1.8</v>
      </c>
    </row>
    <row r="78" spans="3:8" x14ac:dyDescent="0.35">
      <c r="C78" s="133"/>
      <c r="H78" s="86">
        <f>Quote!G$7</f>
        <v>1.8</v>
      </c>
    </row>
    <row r="79" spans="3:8" x14ac:dyDescent="0.35">
      <c r="C79" s="133"/>
      <c r="H79" s="86">
        <f>Quote!G$7</f>
        <v>1.8</v>
      </c>
    </row>
    <row r="80" spans="3:8" x14ac:dyDescent="0.35">
      <c r="C80" s="133"/>
      <c r="H80" s="86">
        <f>Quote!G$7</f>
        <v>1.8</v>
      </c>
    </row>
    <row r="81" spans="3:8" x14ac:dyDescent="0.35">
      <c r="C81" s="133"/>
      <c r="H81" s="86">
        <f>Quote!G$7</f>
        <v>1.8</v>
      </c>
    </row>
    <row r="82" spans="3:8" x14ac:dyDescent="0.35">
      <c r="C82" s="133"/>
      <c r="H82" s="86">
        <f>Quote!G$7</f>
        <v>1.8</v>
      </c>
    </row>
    <row r="83" spans="3:8" x14ac:dyDescent="0.35">
      <c r="C83" s="133"/>
      <c r="H83" s="86">
        <f>Quote!G$7</f>
        <v>1.8</v>
      </c>
    </row>
    <row r="84" spans="3:8" x14ac:dyDescent="0.35">
      <c r="C84" s="133"/>
      <c r="H84" s="86">
        <f>Quote!G$7</f>
        <v>1.8</v>
      </c>
    </row>
    <row r="85" spans="3:8" x14ac:dyDescent="0.35">
      <c r="C85" s="134" t="s">
        <v>122</v>
      </c>
      <c r="D85" t="s">
        <v>163</v>
      </c>
      <c r="E85" t="s">
        <v>9</v>
      </c>
      <c r="F85">
        <v>100</v>
      </c>
      <c r="G85">
        <f>F85*H85</f>
        <v>180</v>
      </c>
      <c r="H85" s="86">
        <f>Quote!G$7</f>
        <v>1.8</v>
      </c>
    </row>
    <row r="86" spans="3:8" x14ac:dyDescent="0.35">
      <c r="C86" s="134"/>
      <c r="D86" t="s">
        <v>140</v>
      </c>
      <c r="E86" t="s">
        <v>9</v>
      </c>
      <c r="F86">
        <v>1500</v>
      </c>
      <c r="G86">
        <f>F86*H86</f>
        <v>2700</v>
      </c>
      <c r="H86" s="86">
        <f>Quote!G$7</f>
        <v>1.8</v>
      </c>
    </row>
    <row r="87" spans="3:8" x14ac:dyDescent="0.35">
      <c r="C87" s="134"/>
      <c r="D87" t="s">
        <v>209</v>
      </c>
      <c r="E87" t="s">
        <v>210</v>
      </c>
      <c r="G87">
        <v>1300</v>
      </c>
      <c r="H87" s="86">
        <f>Quote!G$7</f>
        <v>1.8</v>
      </c>
    </row>
    <row r="88" spans="3:8" x14ac:dyDescent="0.35">
      <c r="C88" s="134"/>
      <c r="H88" s="86">
        <f>Quote!G$7</f>
        <v>1.8</v>
      </c>
    </row>
    <row r="89" spans="3:8" x14ac:dyDescent="0.35">
      <c r="C89" s="134"/>
      <c r="H89" s="86">
        <f>Quote!G$7</f>
        <v>1.8</v>
      </c>
    </row>
    <row r="90" spans="3:8" x14ac:dyDescent="0.35">
      <c r="C90" s="134"/>
      <c r="H90" s="86">
        <f>Quote!G$7</f>
        <v>1.8</v>
      </c>
    </row>
    <row r="91" spans="3:8" x14ac:dyDescent="0.35">
      <c r="C91" s="134"/>
      <c r="H91" s="86">
        <f>Quote!G$7</f>
        <v>1.8</v>
      </c>
    </row>
    <row r="92" spans="3:8" x14ac:dyDescent="0.35">
      <c r="C92" s="134"/>
      <c r="H92" s="86">
        <f>Quote!G$7</f>
        <v>1.8</v>
      </c>
    </row>
    <row r="93" spans="3:8" x14ac:dyDescent="0.35">
      <c r="C93" s="134"/>
      <c r="H93" s="86">
        <f>Quote!G$7</f>
        <v>1.8</v>
      </c>
    </row>
    <row r="94" spans="3:8" x14ac:dyDescent="0.35">
      <c r="C94" s="134"/>
      <c r="H94" s="86">
        <f>Quote!G$7</f>
        <v>1.8</v>
      </c>
    </row>
    <row r="95" spans="3:8" x14ac:dyDescent="0.35">
      <c r="C95" s="134"/>
      <c r="H95" s="86">
        <f>Quote!G$7</f>
        <v>1.8</v>
      </c>
    </row>
    <row r="96" spans="3:8" x14ac:dyDescent="0.35">
      <c r="C96" s="134"/>
      <c r="H96" s="86">
        <f>Quote!G$7</f>
        <v>1.8</v>
      </c>
    </row>
    <row r="97" spans="3:8" x14ac:dyDescent="0.35">
      <c r="C97" s="134"/>
      <c r="H97" s="86">
        <f>Quote!G$7</f>
        <v>1.8</v>
      </c>
    </row>
    <row r="98" spans="3:8" x14ac:dyDescent="0.35">
      <c r="C98" s="134"/>
      <c r="H98" s="86">
        <f>Quote!G$7</f>
        <v>1.8</v>
      </c>
    </row>
    <row r="99" spans="3:8" x14ac:dyDescent="0.35">
      <c r="C99" s="134"/>
      <c r="H99" s="86">
        <f>Quote!G$7</f>
        <v>1.8</v>
      </c>
    </row>
    <row r="100" spans="3:8" x14ac:dyDescent="0.35">
      <c r="C100" s="133" t="s">
        <v>123</v>
      </c>
      <c r="D100" t="s">
        <v>167</v>
      </c>
      <c r="E100" t="s">
        <v>9</v>
      </c>
      <c r="F100">
        <v>560</v>
      </c>
      <c r="G100">
        <f>F100*H100</f>
        <v>1008</v>
      </c>
      <c r="H100" s="86">
        <f>Quote!G$7</f>
        <v>1.8</v>
      </c>
    </row>
    <row r="101" spans="3:8" x14ac:dyDescent="0.35">
      <c r="C101" s="133"/>
      <c r="D101" t="s">
        <v>168</v>
      </c>
      <c r="E101" t="s">
        <v>9</v>
      </c>
      <c r="F101">
        <v>1010</v>
      </c>
      <c r="G101">
        <f t="shared" ref="G101:G105" si="9">F101*H101</f>
        <v>1818</v>
      </c>
      <c r="H101" s="86">
        <f>Quote!G$7</f>
        <v>1.8</v>
      </c>
    </row>
    <row r="102" spans="3:8" x14ac:dyDescent="0.35">
      <c r="C102" s="133"/>
      <c r="D102" t="s">
        <v>172</v>
      </c>
      <c r="E102" t="s">
        <v>9</v>
      </c>
      <c r="F102">
        <v>300</v>
      </c>
      <c r="G102">
        <f t="shared" si="9"/>
        <v>540</v>
      </c>
      <c r="H102" s="86">
        <f>Quote!G$7</f>
        <v>1.8</v>
      </c>
    </row>
    <row r="103" spans="3:8" x14ac:dyDescent="0.35">
      <c r="C103" s="133"/>
      <c r="D103" t="s">
        <v>169</v>
      </c>
      <c r="E103" t="s">
        <v>9</v>
      </c>
      <c r="F103">
        <v>250</v>
      </c>
      <c r="G103">
        <f t="shared" si="9"/>
        <v>450</v>
      </c>
      <c r="H103" s="86">
        <f>Quote!G$7</f>
        <v>1.8</v>
      </c>
    </row>
    <row r="104" spans="3:8" x14ac:dyDescent="0.35">
      <c r="C104" s="133"/>
      <c r="D104" t="s">
        <v>170</v>
      </c>
      <c r="E104" t="s">
        <v>9</v>
      </c>
      <c r="F104">
        <v>300</v>
      </c>
      <c r="G104">
        <f t="shared" si="9"/>
        <v>540</v>
      </c>
      <c r="H104" s="86">
        <f>Quote!G$7</f>
        <v>1.8</v>
      </c>
    </row>
    <row r="105" spans="3:8" x14ac:dyDescent="0.35">
      <c r="C105" s="133"/>
      <c r="D105" t="s">
        <v>171</v>
      </c>
      <c r="E105" t="s">
        <v>9</v>
      </c>
      <c r="F105">
        <v>250</v>
      </c>
      <c r="G105">
        <f t="shared" si="9"/>
        <v>450</v>
      </c>
      <c r="H105" s="86">
        <f>Quote!G$7</f>
        <v>1.8</v>
      </c>
    </row>
    <row r="106" spans="3:8" x14ac:dyDescent="0.35">
      <c r="C106" s="133"/>
      <c r="H106" s="86">
        <f>Quote!G$7</f>
        <v>1.8</v>
      </c>
    </row>
    <row r="107" spans="3:8" x14ac:dyDescent="0.35">
      <c r="C107" s="133"/>
      <c r="H107" s="86">
        <f>Quote!G$7</f>
        <v>1.8</v>
      </c>
    </row>
    <row r="108" spans="3:8" x14ac:dyDescent="0.35">
      <c r="C108" s="133"/>
      <c r="H108" s="86">
        <f>Quote!G$7</f>
        <v>1.8</v>
      </c>
    </row>
    <row r="109" spans="3:8" x14ac:dyDescent="0.35">
      <c r="C109" s="133"/>
      <c r="H109" s="86">
        <f>Quote!G$7</f>
        <v>1.8</v>
      </c>
    </row>
    <row r="110" spans="3:8" x14ac:dyDescent="0.35">
      <c r="C110" s="133"/>
      <c r="H110" s="86">
        <f>Quote!G$7</f>
        <v>1.8</v>
      </c>
    </row>
    <row r="111" spans="3:8" x14ac:dyDescent="0.35">
      <c r="C111" s="133"/>
      <c r="H111" s="86">
        <f>Quote!G$7</f>
        <v>1.8</v>
      </c>
    </row>
    <row r="112" spans="3:8" x14ac:dyDescent="0.35">
      <c r="C112" s="133"/>
      <c r="H112" s="86">
        <f>Quote!G$7</f>
        <v>1.8</v>
      </c>
    </row>
    <row r="113" spans="3:8" x14ac:dyDescent="0.35">
      <c r="C113" s="133"/>
      <c r="H113" s="86">
        <f>Quote!G$7</f>
        <v>1.8</v>
      </c>
    </row>
    <row r="114" spans="3:8" x14ac:dyDescent="0.35">
      <c r="C114" s="133"/>
      <c r="H114" s="86">
        <f>Quote!G$7</f>
        <v>1.8</v>
      </c>
    </row>
    <row r="115" spans="3:8" ht="15" customHeight="1" x14ac:dyDescent="0.35">
      <c r="C115" s="134" t="s">
        <v>125</v>
      </c>
      <c r="D115">
        <v>2.5</v>
      </c>
      <c r="H115" s="86">
        <f>Quote!G$7</f>
        <v>1.8</v>
      </c>
    </row>
    <row r="116" spans="3:8" x14ac:dyDescent="0.35">
      <c r="C116" s="134"/>
      <c r="D116">
        <v>3</v>
      </c>
      <c r="H116" s="86">
        <f>Quote!G$7</f>
        <v>1.8</v>
      </c>
    </row>
    <row r="117" spans="3:8" x14ac:dyDescent="0.35">
      <c r="C117" s="134"/>
      <c r="D117">
        <v>3.5</v>
      </c>
      <c r="H117" s="86">
        <f>Quote!G$7</f>
        <v>1.8</v>
      </c>
    </row>
    <row r="118" spans="3:8" x14ac:dyDescent="0.35">
      <c r="C118" s="134"/>
      <c r="D118">
        <v>4</v>
      </c>
      <c r="H118" s="86">
        <f>Quote!G$7</f>
        <v>1.8</v>
      </c>
    </row>
    <row r="119" spans="3:8" x14ac:dyDescent="0.35">
      <c r="C119" s="134"/>
      <c r="D119">
        <v>4.5</v>
      </c>
      <c r="H119" s="86">
        <f>Quote!G$7</f>
        <v>1.8</v>
      </c>
    </row>
    <row r="120" spans="3:8" x14ac:dyDescent="0.35">
      <c r="C120" s="134"/>
      <c r="D120">
        <v>5</v>
      </c>
      <c r="H120" s="86">
        <f>Quote!G$7</f>
        <v>1.8</v>
      </c>
    </row>
    <row r="121" spans="3:8" x14ac:dyDescent="0.35">
      <c r="C121" s="134"/>
      <c r="D121">
        <v>5.5</v>
      </c>
      <c r="H121" s="86">
        <f>Quote!G$7</f>
        <v>1.8</v>
      </c>
    </row>
    <row r="122" spans="3:8" x14ac:dyDescent="0.35">
      <c r="C122" s="134"/>
      <c r="D122">
        <v>6</v>
      </c>
      <c r="H122" s="86">
        <f>Quote!G$7</f>
        <v>1.8</v>
      </c>
    </row>
    <row r="123" spans="3:8" x14ac:dyDescent="0.35">
      <c r="C123" s="134"/>
      <c r="D123">
        <v>6.5</v>
      </c>
      <c r="H123" s="86">
        <f>Quote!G$7</f>
        <v>1.8</v>
      </c>
    </row>
    <row r="124" spans="3:8" x14ac:dyDescent="0.35">
      <c r="C124" s="134"/>
      <c r="D124">
        <v>7</v>
      </c>
      <c r="H124" s="86">
        <f>Quote!G$7</f>
        <v>1.8</v>
      </c>
    </row>
    <row r="125" spans="3:8" x14ac:dyDescent="0.35">
      <c r="C125" s="134"/>
      <c r="D125">
        <v>7.5</v>
      </c>
      <c r="H125" s="86">
        <f>Quote!G$7</f>
        <v>1.8</v>
      </c>
    </row>
    <row r="126" spans="3:8" x14ac:dyDescent="0.35">
      <c r="C126" s="134"/>
      <c r="D126">
        <v>8</v>
      </c>
      <c r="H126" s="86">
        <f>Quote!G$7</f>
        <v>1.8</v>
      </c>
    </row>
    <row r="127" spans="3:8" x14ac:dyDescent="0.35">
      <c r="C127" s="134"/>
      <c r="D127">
        <v>8.5</v>
      </c>
      <c r="H127" s="86">
        <f>Quote!G$7</f>
        <v>1.8</v>
      </c>
    </row>
    <row r="128" spans="3:8" x14ac:dyDescent="0.35">
      <c r="C128" s="134"/>
      <c r="D128">
        <v>9</v>
      </c>
      <c r="H128" s="86">
        <f>Quote!G$7</f>
        <v>1.8</v>
      </c>
    </row>
    <row r="129" spans="3:8" x14ac:dyDescent="0.35">
      <c r="C129" s="134"/>
      <c r="D129">
        <v>9.5</v>
      </c>
      <c r="H129" s="86">
        <f>Quote!G$7</f>
        <v>1.8</v>
      </c>
    </row>
    <row r="130" spans="3:8" ht="15" customHeight="1" x14ac:dyDescent="0.35">
      <c r="C130" s="134"/>
      <c r="D130">
        <v>10</v>
      </c>
      <c r="H130" s="86">
        <f>Quote!G$7</f>
        <v>1.8</v>
      </c>
    </row>
    <row r="131" spans="3:8" ht="30" customHeight="1" x14ac:dyDescent="0.35">
      <c r="C131" s="133" t="s">
        <v>126</v>
      </c>
      <c r="D131">
        <v>2.5</v>
      </c>
      <c r="H131" s="86">
        <f>Quote!G$7</f>
        <v>1.8</v>
      </c>
    </row>
    <row r="132" spans="3:8" x14ac:dyDescent="0.35">
      <c r="C132" s="133"/>
      <c r="D132">
        <v>3</v>
      </c>
      <c r="H132" s="86">
        <f>Quote!G$7</f>
        <v>1.8</v>
      </c>
    </row>
    <row r="133" spans="3:8" x14ac:dyDescent="0.35">
      <c r="C133" s="133"/>
      <c r="D133">
        <v>3.5</v>
      </c>
      <c r="H133" s="86">
        <f>Quote!G$7</f>
        <v>1.8</v>
      </c>
    </row>
    <row r="134" spans="3:8" x14ac:dyDescent="0.35">
      <c r="C134" s="133"/>
      <c r="D134">
        <v>4</v>
      </c>
      <c r="H134" s="86">
        <f>Quote!G$7</f>
        <v>1.8</v>
      </c>
    </row>
    <row r="135" spans="3:8" x14ac:dyDescent="0.35">
      <c r="C135" s="133"/>
      <c r="H135" s="86">
        <f>Quote!G$7</f>
        <v>1.8</v>
      </c>
    </row>
    <row r="136" spans="3:8" x14ac:dyDescent="0.35">
      <c r="C136" s="133"/>
      <c r="H136" s="86">
        <f>Quote!G$7</f>
        <v>1.8</v>
      </c>
    </row>
    <row r="137" spans="3:8" x14ac:dyDescent="0.35">
      <c r="C137" s="134" t="s">
        <v>130</v>
      </c>
      <c r="D137" t="s">
        <v>131</v>
      </c>
      <c r="E137">
        <v>2.4</v>
      </c>
      <c r="F137" s="86">
        <v>1000</v>
      </c>
      <c r="G137" s="86">
        <f>F137*H137</f>
        <v>1800</v>
      </c>
      <c r="H137" s="86">
        <f>Quote!G$7</f>
        <v>1.8</v>
      </c>
    </row>
    <row r="138" spans="3:8" x14ac:dyDescent="0.35">
      <c r="C138" s="134"/>
      <c r="D138" t="s">
        <v>132</v>
      </c>
      <c r="E138">
        <v>2.4</v>
      </c>
      <c r="F138" s="86">
        <v>1500</v>
      </c>
      <c r="G138" s="86">
        <f t="shared" ref="G138:G145" si="10">F138*H138</f>
        <v>2700</v>
      </c>
      <c r="H138" s="86">
        <f>Quote!G$7</f>
        <v>1.8</v>
      </c>
    </row>
    <row r="139" spans="3:8" x14ac:dyDescent="0.35">
      <c r="C139" s="134"/>
      <c r="D139" t="s">
        <v>133</v>
      </c>
      <c r="E139">
        <v>2.4</v>
      </c>
      <c r="F139" s="86">
        <v>2000</v>
      </c>
      <c r="G139" s="86">
        <f t="shared" si="10"/>
        <v>3600</v>
      </c>
      <c r="H139" s="86">
        <f>Quote!G$7</f>
        <v>1.8</v>
      </c>
    </row>
    <row r="140" spans="3:8" x14ac:dyDescent="0.35">
      <c r="C140" s="134"/>
      <c r="F140" s="86"/>
      <c r="G140" s="86">
        <f t="shared" si="10"/>
        <v>0</v>
      </c>
      <c r="H140" s="86">
        <f>Quote!G$7</f>
        <v>1.8</v>
      </c>
    </row>
    <row r="141" spans="3:8" x14ac:dyDescent="0.35">
      <c r="C141" s="133" t="s">
        <v>134</v>
      </c>
      <c r="G141" s="86"/>
      <c r="H141" s="86">
        <f>Quote!G$7</f>
        <v>1.8</v>
      </c>
    </row>
    <row r="142" spans="3:8" x14ac:dyDescent="0.35">
      <c r="C142" s="133"/>
      <c r="D142" t="s">
        <v>135</v>
      </c>
      <c r="E142">
        <v>1</v>
      </c>
      <c r="F142">
        <v>100</v>
      </c>
      <c r="G142" s="89">
        <v>0</v>
      </c>
      <c r="H142" s="86">
        <f>Quote!G$7</f>
        <v>1.8</v>
      </c>
    </row>
    <row r="143" spans="3:8" x14ac:dyDescent="0.35">
      <c r="C143" s="133"/>
      <c r="D143" t="s">
        <v>136</v>
      </c>
      <c r="E143">
        <v>1</v>
      </c>
      <c r="F143">
        <v>200</v>
      </c>
      <c r="G143" s="89">
        <v>1</v>
      </c>
      <c r="H143" s="86">
        <f>Quote!G$7</f>
        <v>1.8</v>
      </c>
    </row>
    <row r="144" spans="3:8" x14ac:dyDescent="0.35">
      <c r="C144" s="134" t="s">
        <v>142</v>
      </c>
      <c r="D144" t="s">
        <v>158</v>
      </c>
      <c r="E144">
        <v>1</v>
      </c>
      <c r="F144">
        <v>200</v>
      </c>
      <c r="G144" s="86">
        <f t="shared" si="10"/>
        <v>360</v>
      </c>
      <c r="H144" s="86">
        <f>Quote!G$7</f>
        <v>1.8</v>
      </c>
    </row>
    <row r="145" spans="3:8" x14ac:dyDescent="0.35">
      <c r="C145" s="134"/>
      <c r="D145" t="s">
        <v>162</v>
      </c>
      <c r="E145">
        <v>1</v>
      </c>
      <c r="F145">
        <v>400</v>
      </c>
      <c r="G145" s="86">
        <f t="shared" si="10"/>
        <v>720</v>
      </c>
      <c r="H145" s="86">
        <f>Quote!G$7</f>
        <v>1.8</v>
      </c>
    </row>
    <row r="146" spans="3:8" x14ac:dyDescent="0.35">
      <c r="C146" s="134"/>
      <c r="D146" t="s">
        <v>211</v>
      </c>
      <c r="E146">
        <v>1</v>
      </c>
      <c r="F146">
        <v>850</v>
      </c>
      <c r="G146">
        <v>850</v>
      </c>
      <c r="H146" s="86">
        <f>Quote!G$7</f>
        <v>1.8</v>
      </c>
    </row>
    <row r="147" spans="3:8" x14ac:dyDescent="0.35">
      <c r="C147" s="134"/>
      <c r="H147" s="86">
        <f>Quote!G$7</f>
        <v>1.8</v>
      </c>
    </row>
    <row r="148" spans="3:8" x14ac:dyDescent="0.35">
      <c r="C148" s="134"/>
      <c r="H148" s="86">
        <f>Quote!G$7</f>
        <v>1.8</v>
      </c>
    </row>
    <row r="149" spans="3:8" x14ac:dyDescent="0.35">
      <c r="C149" s="133" t="s">
        <v>147</v>
      </c>
      <c r="D149" t="s">
        <v>215</v>
      </c>
      <c r="E149" t="s">
        <v>166</v>
      </c>
      <c r="F149">
        <v>45</v>
      </c>
      <c r="G149" s="86">
        <f t="shared" ref="G149:G151" si="11">F149*H149</f>
        <v>81</v>
      </c>
      <c r="H149" s="86">
        <f>Quote!G$7</f>
        <v>1.8</v>
      </c>
    </row>
    <row r="150" spans="3:8" x14ac:dyDescent="0.35">
      <c r="C150" s="133"/>
      <c r="D150" t="s">
        <v>148</v>
      </c>
      <c r="E150" t="s">
        <v>166</v>
      </c>
      <c r="F150">
        <v>70</v>
      </c>
      <c r="G150" s="86">
        <f t="shared" si="11"/>
        <v>126</v>
      </c>
      <c r="H150" s="86">
        <f>Quote!G$7</f>
        <v>1.8</v>
      </c>
    </row>
    <row r="151" spans="3:8" x14ac:dyDescent="0.35">
      <c r="C151" s="133"/>
      <c r="D151" t="s">
        <v>214</v>
      </c>
      <c r="E151" t="s">
        <v>166</v>
      </c>
      <c r="F151">
        <v>30</v>
      </c>
      <c r="G151" s="86">
        <f t="shared" si="11"/>
        <v>54</v>
      </c>
      <c r="H151" s="86">
        <f>Quote!G$7</f>
        <v>1.8</v>
      </c>
    </row>
    <row r="152" spans="3:8" x14ac:dyDescent="0.35">
      <c r="C152" s="133"/>
      <c r="H152" s="86">
        <f>Quote!G$7</f>
        <v>1.8</v>
      </c>
    </row>
    <row r="153" spans="3:8" x14ac:dyDescent="0.35">
      <c r="C153" s="133"/>
      <c r="H153" s="86">
        <f>Quote!G$7</f>
        <v>1.8</v>
      </c>
    </row>
    <row r="154" spans="3:8" x14ac:dyDescent="0.35">
      <c r="C154" s="133"/>
      <c r="H154" s="86">
        <f>Quote!G$7</f>
        <v>1.8</v>
      </c>
    </row>
    <row r="155" spans="3:8" x14ac:dyDescent="0.35">
      <c r="C155" s="133"/>
      <c r="H155" s="86">
        <f>Quote!G$7</f>
        <v>1.8</v>
      </c>
    </row>
    <row r="156" spans="3:8" x14ac:dyDescent="0.35">
      <c r="C156" s="133"/>
      <c r="H156" s="86">
        <f>Quote!G$7</f>
        <v>1.8</v>
      </c>
    </row>
    <row r="157" spans="3:8" x14ac:dyDescent="0.35">
      <c r="C157" s="133"/>
      <c r="H157" s="86">
        <f>Quote!G$7</f>
        <v>1.8</v>
      </c>
    </row>
    <row r="158" spans="3:8" ht="17.25" customHeight="1" x14ac:dyDescent="0.35">
      <c r="C158" s="134" t="s">
        <v>152</v>
      </c>
      <c r="D158" t="s">
        <v>154</v>
      </c>
      <c r="F158">
        <v>0</v>
      </c>
      <c r="G158">
        <v>0</v>
      </c>
      <c r="H158" s="86">
        <f>Quote!G$7</f>
        <v>1.8</v>
      </c>
    </row>
    <row r="159" spans="3:8" x14ac:dyDescent="0.35">
      <c r="C159" s="134"/>
      <c r="D159" t="s">
        <v>208</v>
      </c>
      <c r="E159" t="s">
        <v>9</v>
      </c>
      <c r="F159">
        <v>12</v>
      </c>
      <c r="G159">
        <f>F159*H159</f>
        <v>21.6</v>
      </c>
      <c r="H159" s="86">
        <f>Quote!G$7</f>
        <v>1.8</v>
      </c>
    </row>
    <row r="160" spans="3:8" x14ac:dyDescent="0.35">
      <c r="C160" s="134"/>
      <c r="D160" t="s">
        <v>153</v>
      </c>
      <c r="F160">
        <v>50</v>
      </c>
      <c r="G160">
        <f t="shared" ref="G160" si="12">F160*H160</f>
        <v>90</v>
      </c>
      <c r="H160" s="86">
        <f>Quote!G$7</f>
        <v>1.8</v>
      </c>
    </row>
    <row r="161" spans="3:8" x14ac:dyDescent="0.35">
      <c r="C161" s="134"/>
      <c r="H161" s="86">
        <f>Quote!G$7</f>
        <v>1.8</v>
      </c>
    </row>
    <row r="162" spans="3:8" x14ac:dyDescent="0.35">
      <c r="C162" s="134"/>
      <c r="H162" s="86">
        <f>Quote!G$7</f>
        <v>1.8</v>
      </c>
    </row>
    <row r="163" spans="3:8" x14ac:dyDescent="0.35">
      <c r="C163" s="134"/>
      <c r="H163" s="86">
        <f>Quote!G$7</f>
        <v>1.8</v>
      </c>
    </row>
    <row r="164" spans="3:8" x14ac:dyDescent="0.35">
      <c r="C164" s="134"/>
      <c r="H164" s="86">
        <f>Quote!G$7</f>
        <v>1.8</v>
      </c>
    </row>
    <row r="165" spans="3:8" x14ac:dyDescent="0.35">
      <c r="C165" s="133" t="s">
        <v>186</v>
      </c>
      <c r="H165" s="86">
        <f>Quote!G$7</f>
        <v>1.8</v>
      </c>
    </row>
    <row r="166" spans="3:8" x14ac:dyDescent="0.35">
      <c r="C166" s="133"/>
      <c r="D166" t="s">
        <v>187</v>
      </c>
      <c r="F166">
        <v>200</v>
      </c>
      <c r="G166">
        <f t="shared" ref="G166:G167" si="13">F166*H166</f>
        <v>360</v>
      </c>
      <c r="H166" s="86">
        <f>Quote!G$7</f>
        <v>1.8</v>
      </c>
    </row>
    <row r="167" spans="3:8" x14ac:dyDescent="0.35">
      <c r="C167" s="133"/>
      <c r="D167" t="s">
        <v>188</v>
      </c>
      <c r="F167">
        <v>20</v>
      </c>
      <c r="G167">
        <f t="shared" si="13"/>
        <v>36</v>
      </c>
      <c r="H167" s="86">
        <f>Quote!G$7</f>
        <v>1.8</v>
      </c>
    </row>
    <row r="168" spans="3:8" x14ac:dyDescent="0.35">
      <c r="C168" s="133"/>
      <c r="F168">
        <v>0</v>
      </c>
      <c r="G168">
        <v>0</v>
      </c>
      <c r="H168" s="86">
        <f>Quote!G$7</f>
        <v>1.8</v>
      </c>
    </row>
    <row r="169" spans="3:8" x14ac:dyDescent="0.35">
      <c r="C169" s="133"/>
      <c r="H169" s="86">
        <f>Quote!G$7</f>
        <v>1.8</v>
      </c>
    </row>
    <row r="170" spans="3:8" x14ac:dyDescent="0.35">
      <c r="C170" s="133"/>
      <c r="H170" s="86">
        <f>Quote!G$7</f>
        <v>1.8</v>
      </c>
    </row>
    <row r="171" spans="3:8" x14ac:dyDescent="0.35">
      <c r="C171" s="133"/>
      <c r="H171" s="86">
        <f>Quote!G$7</f>
        <v>1.8</v>
      </c>
    </row>
    <row r="172" spans="3:8" x14ac:dyDescent="0.35">
      <c r="C172" s="133"/>
      <c r="H172" s="86">
        <f>Quote!G$7</f>
        <v>1.8</v>
      </c>
    </row>
    <row r="173" spans="3:8" x14ac:dyDescent="0.35">
      <c r="H173" s="86">
        <f>Quote!G$7</f>
        <v>1.8</v>
      </c>
    </row>
    <row r="174" spans="3:8" x14ac:dyDescent="0.35">
      <c r="H174" s="86">
        <f>Quote!G$7</f>
        <v>1.8</v>
      </c>
    </row>
    <row r="175" spans="3:8" x14ac:dyDescent="0.35">
      <c r="H175" s="86">
        <f>Quote!G$7</f>
        <v>1.8</v>
      </c>
    </row>
    <row r="176" spans="3:8" x14ac:dyDescent="0.35">
      <c r="H176" s="86">
        <f>Quote!G$7</f>
        <v>1.8</v>
      </c>
    </row>
    <row r="177" spans="8:8" x14ac:dyDescent="0.35">
      <c r="H177" s="86">
        <f>Quote!G$7</f>
        <v>1.8</v>
      </c>
    </row>
    <row r="178" spans="8:8" x14ac:dyDescent="0.35">
      <c r="H178" s="86">
        <f>Quote!G$7</f>
        <v>1.8</v>
      </c>
    </row>
    <row r="179" spans="8:8" x14ac:dyDescent="0.35">
      <c r="H179" s="86">
        <f>Quote!G$7</f>
        <v>1.8</v>
      </c>
    </row>
    <row r="180" spans="8:8" x14ac:dyDescent="0.35">
      <c r="H180" s="86">
        <f>Quote!G$7</f>
        <v>1.8</v>
      </c>
    </row>
    <row r="181" spans="8:8" x14ac:dyDescent="0.35">
      <c r="H181" s="86">
        <f>Quote!G$7</f>
        <v>1.8</v>
      </c>
    </row>
    <row r="182" spans="8:8" x14ac:dyDescent="0.35">
      <c r="H182" s="86">
        <f>Quote!G$7</f>
        <v>1.8</v>
      </c>
    </row>
    <row r="183" spans="8:8" x14ac:dyDescent="0.35">
      <c r="H183" s="86">
        <f>Quote!G$7</f>
        <v>1.8</v>
      </c>
    </row>
    <row r="184" spans="8:8" x14ac:dyDescent="0.35">
      <c r="H184" s="86">
        <f>Quote!G$7</f>
        <v>1.8</v>
      </c>
    </row>
    <row r="185" spans="8:8" x14ac:dyDescent="0.35">
      <c r="H185" s="86">
        <f>Quote!G$7</f>
        <v>1.8</v>
      </c>
    </row>
    <row r="186" spans="8:8" x14ac:dyDescent="0.35">
      <c r="H186" s="86">
        <f>Quote!G$7</f>
        <v>1.8</v>
      </c>
    </row>
    <row r="187" spans="8:8" x14ac:dyDescent="0.35">
      <c r="H187" s="86">
        <f>Quote!G$7</f>
        <v>1.8</v>
      </c>
    </row>
    <row r="188" spans="8:8" x14ac:dyDescent="0.35">
      <c r="H188" s="86">
        <f>Quote!G$7</f>
        <v>1.8</v>
      </c>
    </row>
    <row r="189" spans="8:8" x14ac:dyDescent="0.35">
      <c r="H189" s="86">
        <f>Quote!G$7</f>
        <v>1.8</v>
      </c>
    </row>
    <row r="190" spans="8:8" x14ac:dyDescent="0.35">
      <c r="H190" s="86">
        <f>Quote!G$7</f>
        <v>1.8</v>
      </c>
    </row>
    <row r="191" spans="8:8" x14ac:dyDescent="0.35">
      <c r="H191" s="86">
        <f>Quote!G$7</f>
        <v>1.8</v>
      </c>
    </row>
    <row r="192" spans="8:8" x14ac:dyDescent="0.35">
      <c r="H192" s="86">
        <f>Quote!G$7</f>
        <v>1.8</v>
      </c>
    </row>
    <row r="193" spans="8:8" x14ac:dyDescent="0.35">
      <c r="H193" s="86">
        <f>Quote!G$7</f>
        <v>1.8</v>
      </c>
    </row>
    <row r="194" spans="8:8" x14ac:dyDescent="0.35">
      <c r="H194" s="86">
        <f>Quote!G$7</f>
        <v>1.8</v>
      </c>
    </row>
    <row r="195" spans="8:8" x14ac:dyDescent="0.35">
      <c r="H195" s="86">
        <f>Quote!G$7</f>
        <v>1.8</v>
      </c>
    </row>
    <row r="196" spans="8:8" x14ac:dyDescent="0.35">
      <c r="H196" s="86">
        <f>Quote!G$7</f>
        <v>1.8</v>
      </c>
    </row>
    <row r="197" spans="8:8" x14ac:dyDescent="0.35">
      <c r="H197" s="86">
        <f>Quote!G$7</f>
        <v>1.8</v>
      </c>
    </row>
    <row r="198" spans="8:8" x14ac:dyDescent="0.35">
      <c r="H198" s="86">
        <f>Quote!G$7</f>
        <v>1.8</v>
      </c>
    </row>
    <row r="199" spans="8:8" x14ac:dyDescent="0.35">
      <c r="H199" s="86">
        <f>Quote!G$7</f>
        <v>1.8</v>
      </c>
    </row>
    <row r="200" spans="8:8" x14ac:dyDescent="0.35">
      <c r="H200" s="86">
        <f>Quote!G$7</f>
        <v>1.8</v>
      </c>
    </row>
    <row r="201" spans="8:8" x14ac:dyDescent="0.35">
      <c r="H201" s="86">
        <f>Quote!G$7</f>
        <v>1.8</v>
      </c>
    </row>
    <row r="202" spans="8:8" x14ac:dyDescent="0.35">
      <c r="H202" s="86">
        <f>Quote!G$7</f>
        <v>1.8</v>
      </c>
    </row>
    <row r="203" spans="8:8" x14ac:dyDescent="0.35">
      <c r="H203" s="86">
        <f>Quote!G$7</f>
        <v>1.8</v>
      </c>
    </row>
    <row r="204" spans="8:8" x14ac:dyDescent="0.35">
      <c r="H204" s="86">
        <f>Quote!G$7</f>
        <v>1.8</v>
      </c>
    </row>
    <row r="205" spans="8:8" x14ac:dyDescent="0.35">
      <c r="H205" s="86">
        <f>Quote!G$7</f>
        <v>1.8</v>
      </c>
    </row>
    <row r="206" spans="8:8" x14ac:dyDescent="0.35">
      <c r="H206" s="86">
        <f>Quote!G$7</f>
        <v>1.8</v>
      </c>
    </row>
    <row r="207" spans="8:8" x14ac:dyDescent="0.35">
      <c r="H207" s="86">
        <f>Quote!G$7</f>
        <v>1.8</v>
      </c>
    </row>
    <row r="208" spans="8:8" x14ac:dyDescent="0.35">
      <c r="H208" s="86">
        <f>Quote!G$7</f>
        <v>1.8</v>
      </c>
    </row>
    <row r="209" spans="8:8" x14ac:dyDescent="0.35">
      <c r="H209" s="86">
        <f>Quote!G$7</f>
        <v>1.8</v>
      </c>
    </row>
    <row r="210" spans="8:8" x14ac:dyDescent="0.35">
      <c r="H210" s="86">
        <f>Quote!G$7</f>
        <v>1.8</v>
      </c>
    </row>
    <row r="211" spans="8:8" x14ac:dyDescent="0.35">
      <c r="H211" s="86">
        <f>Quote!G$7</f>
        <v>1.8</v>
      </c>
    </row>
    <row r="212" spans="8:8" x14ac:dyDescent="0.35">
      <c r="H212" s="86">
        <f>Quote!G$7</f>
        <v>1.8</v>
      </c>
    </row>
    <row r="213" spans="8:8" x14ac:dyDescent="0.35">
      <c r="H213" s="86">
        <f>Quote!G$7</f>
        <v>1.8</v>
      </c>
    </row>
    <row r="214" spans="8:8" x14ac:dyDescent="0.35">
      <c r="H214" s="86">
        <f>Quote!G$7</f>
        <v>1.8</v>
      </c>
    </row>
    <row r="215" spans="8:8" x14ac:dyDescent="0.35">
      <c r="H215" s="86">
        <f>Quote!G$7</f>
        <v>1.8</v>
      </c>
    </row>
    <row r="216" spans="8:8" x14ac:dyDescent="0.35">
      <c r="H216" s="86">
        <f>Quote!G$7</f>
        <v>1.8</v>
      </c>
    </row>
    <row r="217" spans="8:8" x14ac:dyDescent="0.35">
      <c r="H217" s="86">
        <f>Quote!G$7</f>
        <v>1.8</v>
      </c>
    </row>
    <row r="218" spans="8:8" x14ac:dyDescent="0.35">
      <c r="H218" s="86">
        <f>Quote!G$7</f>
        <v>1.8</v>
      </c>
    </row>
    <row r="219" spans="8:8" x14ac:dyDescent="0.35">
      <c r="H219" s="86">
        <f>Quote!G$7</f>
        <v>1.8</v>
      </c>
    </row>
    <row r="220" spans="8:8" x14ac:dyDescent="0.35">
      <c r="H220" s="86">
        <f>Quote!G$7</f>
        <v>1.8</v>
      </c>
    </row>
    <row r="221" spans="8:8" x14ac:dyDescent="0.35">
      <c r="H221" s="86">
        <f>Quote!G$7</f>
        <v>1.8</v>
      </c>
    </row>
    <row r="222" spans="8:8" x14ac:dyDescent="0.35">
      <c r="H222" s="86">
        <f>Quote!G$7</f>
        <v>1.8</v>
      </c>
    </row>
    <row r="223" spans="8:8" x14ac:dyDescent="0.35">
      <c r="H223" s="86">
        <f>Quote!G$7</f>
        <v>1.8</v>
      </c>
    </row>
    <row r="224" spans="8:8" x14ac:dyDescent="0.35">
      <c r="H224" s="86">
        <f>Quote!G$7</f>
        <v>1.8</v>
      </c>
    </row>
    <row r="225" spans="8:8" x14ac:dyDescent="0.35">
      <c r="H225" s="86">
        <f>Quote!G$7</f>
        <v>1.8</v>
      </c>
    </row>
    <row r="226" spans="8:8" x14ac:dyDescent="0.35">
      <c r="H226" s="86">
        <f>Quote!G$7</f>
        <v>1.8</v>
      </c>
    </row>
    <row r="227" spans="8:8" x14ac:dyDescent="0.35">
      <c r="H227" s="86">
        <f>Quote!G$7</f>
        <v>1.8</v>
      </c>
    </row>
    <row r="228" spans="8:8" x14ac:dyDescent="0.35">
      <c r="H228" s="86">
        <f>Quote!G$7</f>
        <v>1.8</v>
      </c>
    </row>
    <row r="229" spans="8:8" x14ac:dyDescent="0.35">
      <c r="H229" s="86">
        <f>Quote!G$7</f>
        <v>1.8</v>
      </c>
    </row>
    <row r="230" spans="8:8" x14ac:dyDescent="0.35">
      <c r="H230" s="86">
        <f>Quote!G$7</f>
        <v>1.8</v>
      </c>
    </row>
    <row r="231" spans="8:8" x14ac:dyDescent="0.35">
      <c r="H231" s="86">
        <f>Quote!G$7</f>
        <v>1.8</v>
      </c>
    </row>
    <row r="232" spans="8:8" x14ac:dyDescent="0.35">
      <c r="H232" s="86">
        <f>Quote!G$7</f>
        <v>1.8</v>
      </c>
    </row>
    <row r="233" spans="8:8" x14ac:dyDescent="0.35">
      <c r="H233" s="86">
        <f>Quote!G$7</f>
        <v>1.8</v>
      </c>
    </row>
    <row r="234" spans="8:8" x14ac:dyDescent="0.35">
      <c r="H234" s="86">
        <f>Quote!G$7</f>
        <v>1.8</v>
      </c>
    </row>
    <row r="235" spans="8:8" x14ac:dyDescent="0.35">
      <c r="H235" s="86">
        <f>Quote!G$7</f>
        <v>1.8</v>
      </c>
    </row>
    <row r="236" spans="8:8" x14ac:dyDescent="0.35">
      <c r="H236" s="86">
        <f>Quote!G$7</f>
        <v>1.8</v>
      </c>
    </row>
    <row r="237" spans="8:8" x14ac:dyDescent="0.35">
      <c r="H237" s="86">
        <f>Quote!G$7</f>
        <v>1.8</v>
      </c>
    </row>
    <row r="238" spans="8:8" x14ac:dyDescent="0.35">
      <c r="H238" s="86">
        <f>Quote!G$7</f>
        <v>1.8</v>
      </c>
    </row>
    <row r="239" spans="8:8" x14ac:dyDescent="0.35">
      <c r="H239" s="86">
        <f>Quote!G$7</f>
        <v>1.8</v>
      </c>
    </row>
    <row r="240" spans="8:8" x14ac:dyDescent="0.35">
      <c r="H240" s="86">
        <f>Quote!G$7</f>
        <v>1.8</v>
      </c>
    </row>
    <row r="241" spans="8:8" x14ac:dyDescent="0.35">
      <c r="H241" s="86">
        <f>Quote!G$7</f>
        <v>1.8</v>
      </c>
    </row>
    <row r="242" spans="8:8" x14ac:dyDescent="0.35">
      <c r="H242" s="86">
        <f>Quote!G$7</f>
        <v>1.8</v>
      </c>
    </row>
    <row r="243" spans="8:8" x14ac:dyDescent="0.35">
      <c r="H243" s="86">
        <f>Quote!G$7</f>
        <v>1.8</v>
      </c>
    </row>
    <row r="244" spans="8:8" x14ac:dyDescent="0.35">
      <c r="H244" s="86">
        <f>Quote!G$7</f>
        <v>1.8</v>
      </c>
    </row>
    <row r="245" spans="8:8" x14ac:dyDescent="0.35">
      <c r="H245" s="86">
        <f>Quote!G$7</f>
        <v>1.8</v>
      </c>
    </row>
    <row r="246" spans="8:8" x14ac:dyDescent="0.35">
      <c r="H246" s="86">
        <f>Quote!G$7</f>
        <v>1.8</v>
      </c>
    </row>
    <row r="247" spans="8:8" x14ac:dyDescent="0.35">
      <c r="H247" s="86">
        <f>Quote!G$7</f>
        <v>1.8</v>
      </c>
    </row>
    <row r="248" spans="8:8" x14ac:dyDescent="0.35">
      <c r="H248" s="86">
        <f>Quote!G$7</f>
        <v>1.8</v>
      </c>
    </row>
    <row r="249" spans="8:8" x14ac:dyDescent="0.35">
      <c r="H249" s="86">
        <f>Quote!G$7</f>
        <v>1.8</v>
      </c>
    </row>
    <row r="250" spans="8:8" x14ac:dyDescent="0.35">
      <c r="H250" s="86">
        <f>Quote!G$7</f>
        <v>1.8</v>
      </c>
    </row>
    <row r="251" spans="8:8" x14ac:dyDescent="0.35">
      <c r="H251" s="86">
        <f>Quote!G$7</f>
        <v>1.8</v>
      </c>
    </row>
    <row r="252" spans="8:8" x14ac:dyDescent="0.35">
      <c r="H252" s="86">
        <f>Quote!G$7</f>
        <v>1.8</v>
      </c>
    </row>
    <row r="253" spans="8:8" x14ac:dyDescent="0.35">
      <c r="H253" s="86">
        <f>Quote!G$7</f>
        <v>1.8</v>
      </c>
    </row>
    <row r="254" spans="8:8" x14ac:dyDescent="0.35">
      <c r="H254" s="86">
        <f>Quote!G$7</f>
        <v>1.8</v>
      </c>
    </row>
    <row r="255" spans="8:8" x14ac:dyDescent="0.35">
      <c r="H255" s="86">
        <f>Quote!G$7</f>
        <v>1.8</v>
      </c>
    </row>
    <row r="256" spans="8:8" x14ac:dyDescent="0.35">
      <c r="H256" s="86">
        <f>Quote!G$7</f>
        <v>1.8</v>
      </c>
    </row>
    <row r="257" spans="8:8" x14ac:dyDescent="0.35">
      <c r="H257" s="86">
        <f>Quote!G$7</f>
        <v>1.8</v>
      </c>
    </row>
    <row r="258" spans="8:8" x14ac:dyDescent="0.35">
      <c r="H258" s="86">
        <f>Quote!G$7</f>
        <v>1.8</v>
      </c>
    </row>
    <row r="259" spans="8:8" x14ac:dyDescent="0.35">
      <c r="H259" s="86">
        <f>Quote!G$7</f>
        <v>1.8</v>
      </c>
    </row>
  </sheetData>
  <mergeCells count="17">
    <mergeCell ref="C3:C14"/>
    <mergeCell ref="C15:C27"/>
    <mergeCell ref="C28:C55"/>
    <mergeCell ref="C56:C70"/>
    <mergeCell ref="C71:C84"/>
    <mergeCell ref="C158:C164"/>
    <mergeCell ref="C165:C172"/>
    <mergeCell ref="C137:C140"/>
    <mergeCell ref="C85:C99"/>
    <mergeCell ref="C100:C114"/>
    <mergeCell ref="C115:C130"/>
    <mergeCell ref="C131:C136"/>
    <mergeCell ref="I26:K26"/>
    <mergeCell ref="L26:M26"/>
    <mergeCell ref="C141:C143"/>
    <mergeCell ref="C144:C148"/>
    <mergeCell ref="C149:C157"/>
  </mergeCells>
  <phoneticPr fontId="8" type="noConversion"/>
  <dataValidations disablePrompts="1" count="1">
    <dataValidation type="list" allowBlank="1" showInputMessage="1" showErrorMessage="1" sqref="O10" xr:uid="{43336429-BEC5-445F-B397-26FF3C1F390C}">
      <formula1>$D$3:$D$14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C22A-C00F-4B77-A30B-3A58C7D0C0AF}">
  <dimension ref="D2:Z31"/>
  <sheetViews>
    <sheetView workbookViewId="0">
      <selection activeCell="G21" sqref="G21"/>
    </sheetView>
  </sheetViews>
  <sheetFormatPr defaultRowHeight="14.5" x14ac:dyDescent="0.35"/>
  <sheetData>
    <row r="2" spans="4:26" x14ac:dyDescent="0.35">
      <c r="I2" t="s">
        <v>135</v>
      </c>
      <c r="J2" t="s">
        <v>136</v>
      </c>
      <c r="O2" t="s">
        <v>135</v>
      </c>
      <c r="P2" t="s">
        <v>136</v>
      </c>
    </row>
    <row r="3" spans="4:26" x14ac:dyDescent="0.35">
      <c r="D3" s="136" t="s">
        <v>131</v>
      </c>
      <c r="E3" s="136"/>
      <c r="H3">
        <v>1900</v>
      </c>
      <c r="I3">
        <v>811</v>
      </c>
      <c r="J3">
        <v>1539</v>
      </c>
      <c r="O3">
        <f>ROUND(I3/1.2*1,0)</f>
        <v>676</v>
      </c>
      <c r="P3">
        <f>ROUND(J3/1.2*1,0)</f>
        <v>1283</v>
      </c>
    </row>
    <row r="4" spans="4:26" x14ac:dyDescent="0.35">
      <c r="D4" s="136"/>
      <c r="E4" s="136"/>
      <c r="F4" s="137" t="s">
        <v>189</v>
      </c>
      <c r="H4">
        <v>2500</v>
      </c>
      <c r="I4">
        <v>1218</v>
      </c>
      <c r="J4">
        <v>1743</v>
      </c>
      <c r="O4">
        <f t="shared" ref="O4:O19" si="0">ROUND(I4/1.2*1,0)</f>
        <v>1015</v>
      </c>
      <c r="P4">
        <f t="shared" ref="P4:P19" si="1">ROUND(J4/1.2*1,0)</f>
        <v>1453</v>
      </c>
      <c r="R4">
        <f>(H4-H3)/100</f>
        <v>6</v>
      </c>
      <c r="U4">
        <f>P3+(30*R4)</f>
        <v>1463</v>
      </c>
    </row>
    <row r="5" spans="4:26" x14ac:dyDescent="0.35">
      <c r="D5" s="136"/>
      <c r="E5" s="136"/>
      <c r="F5" s="137"/>
      <c r="H5">
        <v>2600</v>
      </c>
      <c r="I5">
        <v>1240</v>
      </c>
      <c r="J5">
        <v>1776</v>
      </c>
      <c r="O5">
        <f t="shared" si="0"/>
        <v>1033</v>
      </c>
      <c r="P5">
        <f t="shared" si="1"/>
        <v>1480</v>
      </c>
      <c r="U5">
        <f t="shared" ref="U5:U10" si="2">P4+(30*R5)</f>
        <v>1453</v>
      </c>
      <c r="Z5" t="s">
        <v>195</v>
      </c>
    </row>
    <row r="6" spans="4:26" x14ac:dyDescent="0.35">
      <c r="D6" s="136"/>
      <c r="E6" s="136"/>
      <c r="F6" s="137"/>
      <c r="H6">
        <v>3000</v>
      </c>
      <c r="I6">
        <v>1224</v>
      </c>
      <c r="J6">
        <f>(508*2)+J3</f>
        <v>2555</v>
      </c>
      <c r="O6">
        <f t="shared" si="0"/>
        <v>1020</v>
      </c>
      <c r="P6">
        <f t="shared" si="1"/>
        <v>2129</v>
      </c>
      <c r="R6">
        <f>(H6-H3)/100</f>
        <v>11</v>
      </c>
      <c r="U6">
        <f>O3+(30*R6)</f>
        <v>1006</v>
      </c>
    </row>
    <row r="7" spans="4:26" x14ac:dyDescent="0.35">
      <c r="D7" s="136"/>
      <c r="E7" s="136"/>
      <c r="F7" s="137"/>
      <c r="H7">
        <v>3200</v>
      </c>
      <c r="I7">
        <v>1263</v>
      </c>
      <c r="J7">
        <f>(540*2)+J3</f>
        <v>2619</v>
      </c>
      <c r="O7">
        <f t="shared" si="0"/>
        <v>1053</v>
      </c>
      <c r="P7">
        <f t="shared" si="1"/>
        <v>2183</v>
      </c>
      <c r="R7">
        <f>(H7-H6)/100</f>
        <v>2</v>
      </c>
      <c r="U7">
        <f>O6+(30*R7)</f>
        <v>1080</v>
      </c>
    </row>
    <row r="8" spans="4:26" x14ac:dyDescent="0.35">
      <c r="D8" s="136"/>
      <c r="E8" s="136"/>
      <c r="F8" s="137"/>
      <c r="H8">
        <v>3400</v>
      </c>
      <c r="I8">
        <v>1303</v>
      </c>
      <c r="J8">
        <f>(568*2)+J3</f>
        <v>2675</v>
      </c>
      <c r="O8">
        <f t="shared" si="0"/>
        <v>1086</v>
      </c>
      <c r="P8">
        <f t="shared" si="1"/>
        <v>2229</v>
      </c>
      <c r="R8">
        <f t="shared" ref="R8:R9" si="3">(H8-H7)/100</f>
        <v>2</v>
      </c>
      <c r="U8">
        <f t="shared" si="2"/>
        <v>2243</v>
      </c>
    </row>
    <row r="9" spans="4:26" x14ac:dyDescent="0.35">
      <c r="D9" s="136"/>
      <c r="E9" s="136"/>
      <c r="F9" s="137"/>
      <c r="H9">
        <v>3600</v>
      </c>
      <c r="I9">
        <v>1401</v>
      </c>
      <c r="J9">
        <f>(600*2)+J3</f>
        <v>2739</v>
      </c>
      <c r="O9">
        <f t="shared" si="0"/>
        <v>1168</v>
      </c>
      <c r="P9">
        <f t="shared" si="1"/>
        <v>2283</v>
      </c>
      <c r="R9">
        <f t="shared" si="3"/>
        <v>2</v>
      </c>
      <c r="U9">
        <f t="shared" si="2"/>
        <v>2289</v>
      </c>
    </row>
    <row r="10" spans="4:26" x14ac:dyDescent="0.35">
      <c r="D10" s="136" t="s">
        <v>192</v>
      </c>
      <c r="E10" s="136"/>
      <c r="F10" s="93"/>
      <c r="H10">
        <v>2000</v>
      </c>
      <c r="J10">
        <v>1817</v>
      </c>
      <c r="O10">
        <f t="shared" si="0"/>
        <v>0</v>
      </c>
      <c r="P10">
        <f t="shared" si="1"/>
        <v>1514</v>
      </c>
      <c r="U10">
        <f t="shared" si="2"/>
        <v>2283</v>
      </c>
    </row>
    <row r="11" spans="4:26" x14ac:dyDescent="0.35">
      <c r="D11" s="136"/>
      <c r="E11" s="136"/>
      <c r="F11" s="93"/>
      <c r="H11">
        <v>2200</v>
      </c>
      <c r="J11">
        <v>1887</v>
      </c>
      <c r="O11">
        <f t="shared" si="0"/>
        <v>0</v>
      </c>
      <c r="P11">
        <f t="shared" si="1"/>
        <v>1573</v>
      </c>
      <c r="R11">
        <f>(H11-H10)/100</f>
        <v>2</v>
      </c>
      <c r="U11">
        <f>P10+(30*R11)</f>
        <v>1574</v>
      </c>
      <c r="Z11" t="s">
        <v>194</v>
      </c>
    </row>
    <row r="12" spans="4:26" x14ac:dyDescent="0.35">
      <c r="D12" s="136"/>
      <c r="E12" s="136"/>
      <c r="F12" s="93"/>
      <c r="H12">
        <v>2500</v>
      </c>
      <c r="J12">
        <v>1955</v>
      </c>
      <c r="O12">
        <f t="shared" si="0"/>
        <v>0</v>
      </c>
      <c r="P12">
        <f t="shared" si="1"/>
        <v>1629</v>
      </c>
      <c r="R12">
        <f t="shared" ref="R12:R18" si="4">(H12-H11)/100</f>
        <v>3</v>
      </c>
      <c r="U12">
        <f>P11+(30*R12)</f>
        <v>1663</v>
      </c>
    </row>
    <row r="13" spans="4:26" x14ac:dyDescent="0.35">
      <c r="D13" s="136"/>
      <c r="E13" s="136"/>
      <c r="F13" s="93"/>
      <c r="H13">
        <v>3000</v>
      </c>
      <c r="J13">
        <v>2163</v>
      </c>
      <c r="L13" t="s">
        <v>193</v>
      </c>
      <c r="O13">
        <f t="shared" si="0"/>
        <v>0</v>
      </c>
      <c r="P13">
        <f t="shared" si="1"/>
        <v>1803</v>
      </c>
      <c r="R13">
        <f t="shared" si="4"/>
        <v>5</v>
      </c>
      <c r="U13">
        <f t="shared" ref="U13:U19" si="5">P12+(30*R13)</f>
        <v>1779</v>
      </c>
    </row>
    <row r="14" spans="4:26" x14ac:dyDescent="0.35">
      <c r="D14" s="136"/>
      <c r="E14" s="136"/>
      <c r="H14">
        <v>4000</v>
      </c>
      <c r="J14">
        <v>3089</v>
      </c>
      <c r="O14">
        <f t="shared" si="0"/>
        <v>0</v>
      </c>
      <c r="P14">
        <f t="shared" si="1"/>
        <v>2574</v>
      </c>
      <c r="R14">
        <f t="shared" si="4"/>
        <v>10</v>
      </c>
      <c r="U14">
        <f t="shared" si="5"/>
        <v>2103</v>
      </c>
    </row>
    <row r="15" spans="4:26" x14ac:dyDescent="0.35">
      <c r="D15" s="136"/>
      <c r="E15" s="136"/>
      <c r="H15">
        <v>4500</v>
      </c>
      <c r="J15">
        <v>3243</v>
      </c>
      <c r="O15">
        <f t="shared" si="0"/>
        <v>0</v>
      </c>
      <c r="P15">
        <f t="shared" si="1"/>
        <v>2703</v>
      </c>
      <c r="R15">
        <f t="shared" si="4"/>
        <v>5</v>
      </c>
      <c r="U15">
        <f t="shared" si="5"/>
        <v>2724</v>
      </c>
    </row>
    <row r="16" spans="4:26" x14ac:dyDescent="0.35">
      <c r="D16" s="136"/>
      <c r="E16" s="136"/>
      <c r="H16">
        <v>5000</v>
      </c>
      <c r="J16">
        <v>3436</v>
      </c>
      <c r="L16" t="s">
        <v>190</v>
      </c>
      <c r="O16">
        <f t="shared" si="0"/>
        <v>0</v>
      </c>
      <c r="P16">
        <f t="shared" si="1"/>
        <v>2863</v>
      </c>
      <c r="R16">
        <f t="shared" si="4"/>
        <v>5</v>
      </c>
      <c r="U16">
        <f>P15+(30*R16)</f>
        <v>2853</v>
      </c>
    </row>
    <row r="17" spans="4:21" x14ac:dyDescent="0.35">
      <c r="D17" s="136"/>
      <c r="E17" s="136"/>
      <c r="H17">
        <v>6000</v>
      </c>
      <c r="J17">
        <v>3954</v>
      </c>
      <c r="L17" t="s">
        <v>191</v>
      </c>
      <c r="O17">
        <f t="shared" si="0"/>
        <v>0</v>
      </c>
      <c r="P17">
        <f t="shared" si="1"/>
        <v>3295</v>
      </c>
      <c r="R17">
        <f t="shared" si="4"/>
        <v>10</v>
      </c>
      <c r="U17">
        <f t="shared" si="5"/>
        <v>3163</v>
      </c>
    </row>
    <row r="18" spans="4:21" x14ac:dyDescent="0.35">
      <c r="D18" s="136"/>
      <c r="E18" s="136"/>
      <c r="H18">
        <v>6200</v>
      </c>
      <c r="J18">
        <v>4018</v>
      </c>
      <c r="O18">
        <f t="shared" si="0"/>
        <v>0</v>
      </c>
      <c r="P18">
        <f t="shared" si="1"/>
        <v>3348</v>
      </c>
      <c r="R18">
        <f t="shared" si="4"/>
        <v>2</v>
      </c>
      <c r="U18">
        <f t="shared" si="5"/>
        <v>3355</v>
      </c>
    </row>
    <row r="19" spans="4:21" x14ac:dyDescent="0.35">
      <c r="D19" s="136"/>
      <c r="E19" s="136"/>
      <c r="H19">
        <v>6400</v>
      </c>
      <c r="J19">
        <v>4080</v>
      </c>
      <c r="O19">
        <f t="shared" si="0"/>
        <v>0</v>
      </c>
      <c r="P19">
        <f t="shared" si="1"/>
        <v>3400</v>
      </c>
      <c r="R19">
        <f>(H19-H18)/100</f>
        <v>2</v>
      </c>
      <c r="U19">
        <f t="shared" si="5"/>
        <v>3408</v>
      </c>
    </row>
    <row r="20" spans="4:21" x14ac:dyDescent="0.35">
      <c r="D20" s="136"/>
      <c r="E20" s="136"/>
    </row>
    <row r="21" spans="4:21" x14ac:dyDescent="0.35">
      <c r="D21" s="136" t="s">
        <v>132</v>
      </c>
      <c r="E21" s="136"/>
      <c r="H21">
        <v>2000</v>
      </c>
      <c r="I21">
        <v>832</v>
      </c>
      <c r="O21">
        <f>ROUND(I21/1.2*1,0)</f>
        <v>693</v>
      </c>
      <c r="P21">
        <v>1665</v>
      </c>
    </row>
    <row r="22" spans="4:21" x14ac:dyDescent="0.35">
      <c r="D22" s="136"/>
      <c r="E22" s="136"/>
      <c r="H22">
        <v>2200</v>
      </c>
      <c r="I22">
        <v>875</v>
      </c>
      <c r="O22">
        <f t="shared" ref="O22:O30" si="6">ROUND(I22/1.2*1,0)</f>
        <v>729</v>
      </c>
      <c r="R22">
        <f>(H22-H21)/100</f>
        <v>2</v>
      </c>
      <c r="U22">
        <f t="shared" ref="U22" si="7">P21+(30*R22)</f>
        <v>1725</v>
      </c>
    </row>
    <row r="23" spans="4:21" x14ac:dyDescent="0.35">
      <c r="D23" s="136"/>
      <c r="E23" s="136"/>
      <c r="H23">
        <v>2500</v>
      </c>
      <c r="I23">
        <v>945</v>
      </c>
      <c r="O23">
        <f t="shared" si="6"/>
        <v>788</v>
      </c>
      <c r="P23">
        <v>1874</v>
      </c>
    </row>
    <row r="24" spans="4:21" x14ac:dyDescent="0.35">
      <c r="D24" s="136"/>
      <c r="E24" s="136"/>
      <c r="H24">
        <v>3000</v>
      </c>
      <c r="I24">
        <v>1472</v>
      </c>
      <c r="O24">
        <f t="shared" si="6"/>
        <v>1227</v>
      </c>
      <c r="P24">
        <v>2332</v>
      </c>
    </row>
    <row r="25" spans="4:21" x14ac:dyDescent="0.35">
      <c r="D25" s="136"/>
      <c r="E25" s="136"/>
      <c r="H25">
        <v>4000</v>
      </c>
      <c r="I25">
        <v>1431</v>
      </c>
      <c r="O25">
        <f t="shared" si="6"/>
        <v>1193</v>
      </c>
      <c r="P25">
        <v>4415</v>
      </c>
    </row>
    <row r="26" spans="4:21" x14ac:dyDescent="0.35">
      <c r="D26" s="136"/>
      <c r="E26" s="136"/>
      <c r="H26">
        <v>4500</v>
      </c>
      <c r="I26">
        <v>2158</v>
      </c>
      <c r="O26">
        <f t="shared" si="6"/>
        <v>1798</v>
      </c>
      <c r="P26">
        <v>4749</v>
      </c>
    </row>
    <row r="27" spans="4:21" x14ac:dyDescent="0.35">
      <c r="D27" s="136"/>
      <c r="E27" s="136"/>
      <c r="H27">
        <v>5000</v>
      </c>
      <c r="I27">
        <v>1900</v>
      </c>
      <c r="O27">
        <f t="shared" si="6"/>
        <v>1583</v>
      </c>
    </row>
    <row r="28" spans="4:21" x14ac:dyDescent="0.35">
      <c r="D28" s="136"/>
      <c r="E28" s="136"/>
      <c r="H28">
        <v>6000</v>
      </c>
      <c r="I28">
        <v>3025</v>
      </c>
      <c r="O28">
        <f t="shared" si="6"/>
        <v>2521</v>
      </c>
    </row>
    <row r="29" spans="4:21" x14ac:dyDescent="0.35">
      <c r="D29" s="136"/>
      <c r="E29" s="136"/>
      <c r="H29">
        <v>6200</v>
      </c>
      <c r="O29">
        <f t="shared" si="6"/>
        <v>0</v>
      </c>
    </row>
    <row r="30" spans="4:21" x14ac:dyDescent="0.35">
      <c r="D30" s="136"/>
      <c r="E30" s="136"/>
      <c r="H30">
        <v>6400</v>
      </c>
      <c r="O30">
        <f t="shared" si="6"/>
        <v>0</v>
      </c>
    </row>
    <row r="31" spans="4:21" x14ac:dyDescent="0.35">
      <c r="D31" s="136"/>
      <c r="E31" s="136"/>
    </row>
  </sheetData>
  <mergeCells count="4">
    <mergeCell ref="D3:E9"/>
    <mergeCell ref="F4:F9"/>
    <mergeCell ref="D10:E20"/>
    <mergeCell ref="D2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Quote</vt:lpstr>
      <vt:lpstr>Configurator</vt:lpstr>
      <vt:lpstr>Optional Extras</vt:lpstr>
      <vt:lpstr>Doors</vt:lpstr>
      <vt:lpstr>door</vt:lpstr>
      <vt:lpstr>doors</vt:lpstr>
      <vt:lpstr>options</vt:lpstr>
      <vt:lpstr>Quote!Print_Area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Reynolds</dc:creator>
  <cp:lastModifiedBy>Glenn Tuffin | Premcrete</cp:lastModifiedBy>
  <cp:lastPrinted>2024-07-12T10:34:48Z</cp:lastPrinted>
  <dcterms:created xsi:type="dcterms:W3CDTF">2023-02-23T15:37:56Z</dcterms:created>
  <dcterms:modified xsi:type="dcterms:W3CDTF">2024-07-30T07:31:03Z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